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44-ФЗ\ДОГОВОРА\Питание\КОНКУРС\ОКУ\2026\МЕНЮ ЕИС 2026\"/>
    </mc:Choice>
  </mc:AlternateContent>
  <xr:revisionPtr revIDLastSave="0" documentId="13_ncr:1_{9763CBCB-6147-4B5D-A9F2-2EF81E01E3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0" sheetId="1" r:id="rId1"/>
  </sheets>
  <definedNames>
    <definedName name="_xlnm.Print_Area" localSheetId="0">'0'!$B$1:$I$321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2" i="1" l="1"/>
  <c r="C75" i="1"/>
  <c r="D67" i="1"/>
  <c r="C67" i="1"/>
  <c r="G40" i="1"/>
  <c r="F40" i="1"/>
  <c r="E40" i="1"/>
  <c r="D40" i="1"/>
  <c r="C49" i="1"/>
  <c r="D25" i="1"/>
  <c r="C25" i="1"/>
  <c r="G143" i="1" l="1"/>
  <c r="F143" i="1"/>
  <c r="E143" i="1"/>
  <c r="D143" i="1"/>
  <c r="C143" i="1"/>
  <c r="F280" i="1"/>
  <c r="E280" i="1"/>
  <c r="C280" i="1"/>
  <c r="G306" i="1" l="1"/>
  <c r="F306" i="1"/>
  <c r="E306" i="1"/>
  <c r="D306" i="1"/>
  <c r="C306" i="1"/>
  <c r="C293" i="1"/>
  <c r="C301" i="1"/>
  <c r="G280" i="1"/>
  <c r="D277" i="1"/>
  <c r="D280" i="1" s="1"/>
  <c r="G255" i="1"/>
  <c r="F255" i="1"/>
  <c r="E255" i="1"/>
  <c r="D255" i="1"/>
  <c r="C255" i="1"/>
  <c r="C251" i="1"/>
  <c r="C243" i="1"/>
  <c r="G231" i="1"/>
  <c r="F231" i="1"/>
  <c r="E231" i="1"/>
  <c r="D231" i="1"/>
  <c r="C231" i="1"/>
  <c r="G227" i="1"/>
  <c r="F227" i="1"/>
  <c r="D227" i="1"/>
  <c r="C227" i="1"/>
  <c r="G219" i="1"/>
  <c r="F219" i="1"/>
  <c r="E219" i="1"/>
  <c r="C219" i="1"/>
  <c r="E224" i="1"/>
  <c r="E227" i="1" s="1"/>
  <c r="D216" i="1"/>
  <c r="D219" i="1" s="1"/>
  <c r="G195" i="1"/>
  <c r="G208" i="1"/>
  <c r="F208" i="1"/>
  <c r="E208" i="1"/>
  <c r="D208" i="1"/>
  <c r="C208" i="1"/>
  <c r="F182" i="1"/>
  <c r="E182" i="1"/>
  <c r="C307" i="1" l="1"/>
  <c r="G232" i="1"/>
  <c r="F232" i="1"/>
  <c r="D232" i="1"/>
  <c r="C256" i="1"/>
  <c r="C232" i="1"/>
  <c r="E232" i="1"/>
  <c r="G168" i="1"/>
  <c r="F168" i="1"/>
  <c r="E168" i="1"/>
  <c r="D168" i="1"/>
  <c r="C168" i="1"/>
  <c r="G155" i="1"/>
  <c r="F155" i="1"/>
  <c r="E155" i="1"/>
  <c r="D155" i="1"/>
  <c r="G182" i="1"/>
  <c r="D179" i="1"/>
  <c r="D182" i="1" s="1"/>
  <c r="F130" i="1"/>
  <c r="E130" i="1"/>
  <c r="C130" i="1"/>
  <c r="G127" i="1"/>
  <c r="G130" i="1" s="1"/>
  <c r="D127" i="1"/>
  <c r="D130" i="1" s="1"/>
  <c r="G125" i="1"/>
  <c r="F125" i="1"/>
  <c r="D125" i="1"/>
  <c r="C125" i="1"/>
  <c r="E122" i="1"/>
  <c r="E125" i="1" s="1"/>
  <c r="G117" i="1"/>
  <c r="F117" i="1"/>
  <c r="E117" i="1"/>
  <c r="D117" i="1"/>
  <c r="C117" i="1"/>
  <c r="G105" i="1"/>
  <c r="F105" i="1"/>
  <c r="E105" i="1"/>
  <c r="D105" i="1"/>
  <c r="G79" i="1"/>
  <c r="F79" i="1"/>
  <c r="E79" i="1"/>
  <c r="D79" i="1"/>
  <c r="G75" i="1"/>
  <c r="F75" i="1"/>
  <c r="E75" i="1"/>
  <c r="D75" i="1"/>
  <c r="G67" i="1"/>
  <c r="F67" i="1"/>
  <c r="E67" i="1"/>
  <c r="C17" i="1"/>
  <c r="G301" i="1"/>
  <c r="F301" i="1"/>
  <c r="E301" i="1"/>
  <c r="D301" i="1"/>
  <c r="G293" i="1"/>
  <c r="F293" i="1"/>
  <c r="E293" i="1"/>
  <c r="D293" i="1"/>
  <c r="G275" i="1"/>
  <c r="F275" i="1"/>
  <c r="E275" i="1"/>
  <c r="D275" i="1"/>
  <c r="C275" i="1"/>
  <c r="G268" i="1"/>
  <c r="F268" i="1"/>
  <c r="E268" i="1"/>
  <c r="D268" i="1"/>
  <c r="C268" i="1"/>
  <c r="G251" i="1"/>
  <c r="F251" i="1"/>
  <c r="E251" i="1"/>
  <c r="D251" i="1"/>
  <c r="F243" i="1"/>
  <c r="E243" i="1"/>
  <c r="G243" i="1"/>
  <c r="D243" i="1"/>
  <c r="G203" i="1"/>
  <c r="G209" i="1" s="1"/>
  <c r="F203" i="1"/>
  <c r="E203" i="1"/>
  <c r="D203" i="1"/>
  <c r="C203" i="1"/>
  <c r="F195" i="1"/>
  <c r="E195" i="1"/>
  <c r="D195" i="1"/>
  <c r="C195" i="1"/>
  <c r="C182" i="1"/>
  <c r="G177" i="1"/>
  <c r="F177" i="1"/>
  <c r="E177" i="1"/>
  <c r="D177" i="1"/>
  <c r="C177" i="1"/>
  <c r="C155" i="1"/>
  <c r="G151" i="1"/>
  <c r="F151" i="1"/>
  <c r="E151" i="1"/>
  <c r="D151" i="1"/>
  <c r="C151" i="1"/>
  <c r="C105" i="1"/>
  <c r="F100" i="1"/>
  <c r="E100" i="1"/>
  <c r="C100" i="1"/>
  <c r="G98" i="1"/>
  <c r="G100" i="1" s="1"/>
  <c r="D98" i="1"/>
  <c r="D100" i="1" s="1"/>
  <c r="G91" i="1"/>
  <c r="F91" i="1"/>
  <c r="E91" i="1"/>
  <c r="D91" i="1"/>
  <c r="C91" i="1"/>
  <c r="C79" i="1"/>
  <c r="F54" i="1"/>
  <c r="E54" i="1"/>
  <c r="D54" i="1"/>
  <c r="C54" i="1"/>
  <c r="G54" i="1"/>
  <c r="G49" i="1"/>
  <c r="F49" i="1"/>
  <c r="E49" i="1"/>
  <c r="D49" i="1"/>
  <c r="C40" i="1"/>
  <c r="F30" i="1"/>
  <c r="E30" i="1"/>
  <c r="C30" i="1"/>
  <c r="G28" i="1"/>
  <c r="G30" i="1" s="1"/>
  <c r="D28" i="1"/>
  <c r="D30" i="1" s="1"/>
  <c r="G25" i="1"/>
  <c r="F25" i="1"/>
  <c r="E25" i="1"/>
  <c r="G17" i="1"/>
  <c r="F17" i="1"/>
  <c r="E17" i="1"/>
  <c r="D17" i="1"/>
  <c r="C156" i="1" l="1"/>
  <c r="F156" i="1"/>
  <c r="C281" i="1"/>
  <c r="G256" i="1"/>
  <c r="E281" i="1"/>
  <c r="F31" i="1"/>
  <c r="G281" i="1"/>
  <c r="F281" i="1"/>
  <c r="D281" i="1"/>
  <c r="E156" i="1"/>
  <c r="G307" i="1"/>
  <c r="E307" i="1"/>
  <c r="D307" i="1"/>
  <c r="G56" i="1"/>
  <c r="C106" i="1"/>
  <c r="F307" i="1"/>
  <c r="G106" i="1"/>
  <c r="E106" i="1"/>
  <c r="D156" i="1"/>
  <c r="F209" i="1"/>
  <c r="F256" i="1"/>
  <c r="D256" i="1"/>
  <c r="E256" i="1"/>
  <c r="D56" i="1"/>
  <c r="G156" i="1"/>
  <c r="D209" i="1"/>
  <c r="C132" i="1"/>
  <c r="E209" i="1"/>
  <c r="C209" i="1"/>
  <c r="E183" i="1"/>
  <c r="D183" i="1"/>
  <c r="C183" i="1"/>
  <c r="G183" i="1"/>
  <c r="F183" i="1"/>
  <c r="F132" i="1"/>
  <c r="G80" i="1"/>
  <c r="E132" i="1"/>
  <c r="D132" i="1"/>
  <c r="G132" i="1"/>
  <c r="F106" i="1"/>
  <c r="E56" i="1"/>
  <c r="D106" i="1"/>
  <c r="C80" i="1"/>
  <c r="F80" i="1"/>
  <c r="E80" i="1"/>
  <c r="D80" i="1"/>
  <c r="C56" i="1"/>
  <c r="F56" i="1"/>
  <c r="C31" i="1"/>
  <c r="E31" i="1"/>
  <c r="D31" i="1"/>
  <c r="G31" i="1"/>
  <c r="D309" i="1" l="1"/>
  <c r="F157" i="1"/>
  <c r="G309" i="1"/>
  <c r="C309" i="1"/>
  <c r="G157" i="1"/>
  <c r="E157" i="1"/>
  <c r="F309" i="1"/>
  <c r="D157" i="1"/>
  <c r="E309" i="1"/>
  <c r="C157" i="1"/>
  <c r="F311" i="1" l="1"/>
  <c r="D311" i="1"/>
  <c r="D315" i="1" s="1"/>
  <c r="F315" i="1"/>
  <c r="G311" i="1"/>
  <c r="G315" i="1" s="1"/>
  <c r="C311" i="1"/>
  <c r="C315" i="1" s="1"/>
  <c r="E311" i="1"/>
  <c r="E315" i="1" s="1"/>
</calcChain>
</file>

<file path=xl/sharedStrings.xml><?xml version="1.0" encoding="utf-8"?>
<sst xmlns="http://schemas.openxmlformats.org/spreadsheetml/2006/main" count="480" uniqueCount="140">
  <si>
    <t/>
  </si>
  <si>
    <t>Наименование</t>
  </si>
  <si>
    <t>Технологическая и нормативная документация/сборник рецептур</t>
  </si>
  <si>
    <t>№рецептур или технологической карты</t>
  </si>
  <si>
    <t>Выход         в гр.</t>
  </si>
  <si>
    <t>Пищевая ценность</t>
  </si>
  <si>
    <t>Б</t>
  </si>
  <si>
    <t>Ж</t>
  </si>
  <si>
    <t>У</t>
  </si>
  <si>
    <t>ЭЦ</t>
  </si>
  <si>
    <t>1 день     Понедельник    Первая неделя</t>
  </si>
  <si>
    <t>ЗАВТРАК</t>
  </si>
  <si>
    <t>Плов из птицы</t>
  </si>
  <si>
    <t>Хлеб ржано-пшеничный</t>
  </si>
  <si>
    <t>к/к</t>
  </si>
  <si>
    <t>Чай с сахаром</t>
  </si>
  <si>
    <t>Итого:</t>
  </si>
  <si>
    <t>ОБЕД</t>
  </si>
  <si>
    <t>Салат из белокочанной капусты с луком</t>
  </si>
  <si>
    <t>Рассольник Ленинградский со сметаной</t>
  </si>
  <si>
    <t>Гуляш из мяса</t>
  </si>
  <si>
    <t>Гречка отварная рассыпчатая</t>
  </si>
  <si>
    <t>Компот из смеси сухофруктов</t>
  </si>
  <si>
    <t>ПОЛДНИК</t>
  </si>
  <si>
    <t>Кофейный напиток</t>
  </si>
  <si>
    <t>Булочка сдобная</t>
  </si>
  <si>
    <t>Фрукт</t>
  </si>
  <si>
    <t>Итого за день:</t>
  </si>
  <si>
    <t>Завтрак</t>
  </si>
  <si>
    <t>Каша молочная рисовая</t>
  </si>
  <si>
    <t>Бутерброд с сыром</t>
  </si>
  <si>
    <t>Фрукт(яблоко)</t>
  </si>
  <si>
    <t>Обед</t>
  </si>
  <si>
    <t xml:space="preserve">Салат витаминный </t>
  </si>
  <si>
    <t>Суп- лапша домашняя</t>
  </si>
  <si>
    <t>Куры запеченые</t>
  </si>
  <si>
    <t>Рис отварной</t>
  </si>
  <si>
    <t>Компот из свежих яблок</t>
  </si>
  <si>
    <t>Печенье Сахарное</t>
  </si>
  <si>
    <t>Йогурт</t>
  </si>
  <si>
    <t>Жаркое по -домашнему</t>
  </si>
  <si>
    <t>Икра свекольная</t>
  </si>
  <si>
    <t xml:space="preserve">Суп из овощей </t>
  </si>
  <si>
    <t>Макаронные изделия отварные</t>
  </si>
  <si>
    <t>СОК</t>
  </si>
  <si>
    <t>Кефир</t>
  </si>
  <si>
    <t>Шницель из мяса кур</t>
  </si>
  <si>
    <t>Салат из моркови и яблок</t>
  </si>
  <si>
    <t>Борщ  со сметаной</t>
  </si>
  <si>
    <t>239/326</t>
  </si>
  <si>
    <t>Пюре картофельное</t>
  </si>
  <si>
    <t>Чай с сахаром и лимоном</t>
  </si>
  <si>
    <t>Огурец свежий(порционно)</t>
  </si>
  <si>
    <t>Какао на молоке</t>
  </si>
  <si>
    <t>Бефстроганов из филе кур</t>
  </si>
  <si>
    <t>Напиток из шиповника</t>
  </si>
  <si>
    <t>Булочка домашняя</t>
  </si>
  <si>
    <t>Чай с молоком</t>
  </si>
  <si>
    <t>Батон пшеничный в/с</t>
  </si>
  <si>
    <t xml:space="preserve">  7  день  Понедельник Вторая неделя</t>
  </si>
  <si>
    <t>Масло сливочное (порциями)</t>
  </si>
  <si>
    <t>Голубцы ленивые</t>
  </si>
  <si>
    <t>8 день  Вторник Вторая неделя</t>
  </si>
  <si>
    <t>Бефстроганов из кур</t>
  </si>
  <si>
    <t>9 день  Среда Вторая неделя</t>
  </si>
  <si>
    <t>Ряженка</t>
  </si>
  <si>
    <t>10 день Четверг Вторая неделя</t>
  </si>
  <si>
    <t>11 день Пятница Вторая неделя</t>
  </si>
  <si>
    <t>Заврак</t>
  </si>
  <si>
    <t>12 день  Суббота  Вторая неделя</t>
  </si>
  <si>
    <t>Напиток кофейный на молоке</t>
  </si>
  <si>
    <t>Сыр (порциями)</t>
  </si>
  <si>
    <t>Томаты свежие порционно</t>
  </si>
  <si>
    <t>Борщ с капустой и картофелем</t>
  </si>
  <si>
    <t xml:space="preserve">Салат из белокочанной капусты </t>
  </si>
  <si>
    <t>Итого за прием пищи</t>
  </si>
  <si>
    <t>Запеканка из творога</t>
  </si>
  <si>
    <t>салат из свежих огурцов</t>
  </si>
  <si>
    <t>Макаронные изделия отварные с сыром</t>
  </si>
  <si>
    <t>Омлет натуральный с сыром</t>
  </si>
  <si>
    <t>Хлеб ржано-пшеничный обог.микронутриентами</t>
  </si>
  <si>
    <t>Сыр (порционно)</t>
  </si>
  <si>
    <t>Кисель из сухофруктов</t>
  </si>
  <si>
    <t>288/355</t>
  </si>
  <si>
    <t>404.3</t>
  </si>
  <si>
    <t>Котлеты из печени с соусом сметанным</t>
  </si>
  <si>
    <t>СОК фруктовый</t>
  </si>
  <si>
    <t>Свекольник со сметаной</t>
  </si>
  <si>
    <t>2 день     Вторник    Первая неделя</t>
  </si>
  <si>
    <t>3 день     СРЕДА    Первая неделя</t>
  </si>
  <si>
    <t>4 день ЧЕТВЕРГ    Первая неделя</t>
  </si>
  <si>
    <t>5 день  ПЯТНИЦА    Первая неделя</t>
  </si>
  <si>
    <t>6 день Суббота  Первая неделя</t>
  </si>
  <si>
    <t>ИТОГО первая неделя</t>
  </si>
  <si>
    <t>ИТОГО  вторая неделя</t>
  </si>
  <si>
    <t xml:space="preserve">               СРЕДНЕЕ  ЗНАЧЕНИЕ  ЗА  ДЕНЬ</t>
  </si>
  <si>
    <t>Икра кабачковая Консерв.</t>
  </si>
  <si>
    <t>Суп картофельный с макаронными изд.</t>
  </si>
  <si>
    <t xml:space="preserve">Примерное меню  (лето) приготовляемых блюд для обеспечения питания (завтрак, обед,полдник) обучающихся  с 12 лет  и старше в образовательных учреждениях </t>
  </si>
  <si>
    <t>Суп картофельный с горохом</t>
  </si>
  <si>
    <t>Каша молочная пшенная с маслом</t>
  </si>
  <si>
    <t>Картофель тушеный</t>
  </si>
  <si>
    <t>Винегрет овощной</t>
  </si>
  <si>
    <t>Вафли</t>
  </si>
  <si>
    <t>Салат Витаминный</t>
  </si>
  <si>
    <t>Булочка Лакомка</t>
  </si>
  <si>
    <t>Оладьи со сметаной</t>
  </si>
  <si>
    <t>Каша молочная Дружба</t>
  </si>
  <si>
    <t>Печенье сахарное</t>
  </si>
  <si>
    <t>Икра кабачковая консервированная</t>
  </si>
  <si>
    <t>Тефтели мясные  в соусе  100/50</t>
  </si>
  <si>
    <t>Салат из свеклы с зеленым горошком</t>
  </si>
  <si>
    <t>Суп картофельный с рисом</t>
  </si>
  <si>
    <t>Пельмени отварные со сметаной</t>
  </si>
  <si>
    <t>Пудинг из творога с рисом</t>
  </si>
  <si>
    <t xml:space="preserve">Биточки  </t>
  </si>
  <si>
    <t xml:space="preserve">Оладьи  </t>
  </si>
  <si>
    <t xml:space="preserve">Котлета рыбная (минтай) </t>
  </si>
  <si>
    <t>Бутерброды с маслом</t>
  </si>
  <si>
    <t xml:space="preserve">Печень по строгановски </t>
  </si>
  <si>
    <t>Пудинг из творога</t>
  </si>
  <si>
    <t xml:space="preserve">Котлета из кур </t>
  </si>
  <si>
    <t>Фрикаделька  из мяса птицы</t>
  </si>
  <si>
    <t>Салат из белокачанной капусты с морковью</t>
  </si>
  <si>
    <t xml:space="preserve">Сырнки из творога </t>
  </si>
  <si>
    <t xml:space="preserve">Суп картоф. с  фрикадельками </t>
  </si>
  <si>
    <t>Ккал</t>
  </si>
  <si>
    <t>В Среднем за 12 дней Калорийность</t>
  </si>
  <si>
    <t>завтрак</t>
  </si>
  <si>
    <t>обед</t>
  </si>
  <si>
    <t>полдник</t>
  </si>
  <si>
    <t>Суп картофельный с рыбными консервами</t>
  </si>
  <si>
    <t>УТВЕРЖДАЮ</t>
  </si>
  <si>
    <t xml:space="preserve">            СОГЛАСОВАНО</t>
  </si>
  <si>
    <t>_______________________</t>
  </si>
  <si>
    <t>№ рецептур или технологической карты</t>
  </si>
  <si>
    <t>Рыба тушеная в с овощами</t>
  </si>
  <si>
    <t>Директор</t>
  </si>
  <si>
    <t>О.Л. Чурилова</t>
  </si>
  <si>
    <t>ИП Шашенкова Л.Н.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</si>
</sst>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8"/>
      <name val="Arial"/>
      <family val="2"/>
      <charset val="204"/>
    </font>
    <font>
      <sz val="18"/>
      <color rgb="FF13131B"/>
      <name val="Arial"/>
      <family val="2"/>
      <charset val="204"/>
    </font>
    <font>
      <sz val="1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8">
    <xf numFmtId="0" fontId="1" fillId="0" borderId="0" xfId="0" applyNumberFormat="1" applyFont="1"/>
    <xf numFmtId="0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4" fillId="2" borderId="0" xfId="0" applyNumberFormat="1" applyFont="1" applyFill="1"/>
    <xf numFmtId="0" fontId="5" fillId="2" borderId="7" xfId="0" applyNumberFormat="1" applyFont="1" applyFill="1" applyBorder="1" applyAlignment="1">
      <alignment horizontal="left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1" fontId="5" fillId="2" borderId="8" xfId="0" applyNumberFormat="1" applyFont="1" applyFill="1" applyBorder="1" applyAlignment="1">
      <alignment horizontal="center" vertical="center"/>
    </xf>
    <xf numFmtId="2" fontId="5" fillId="2" borderId="4" xfId="0" applyNumberFormat="1" applyFont="1" applyFill="1" applyBorder="1" applyAlignment="1">
      <alignment horizontal="center" vertical="center"/>
    </xf>
    <xf numFmtId="0" fontId="5" fillId="2" borderId="0" xfId="0" applyNumberFormat="1" applyFont="1" applyFill="1"/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4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" fontId="3" fillId="2" borderId="4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/>
    <xf numFmtId="0" fontId="6" fillId="2" borderId="4" xfId="0" applyNumberFormat="1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/>
    </xf>
    <xf numFmtId="1" fontId="3" fillId="2" borderId="0" xfId="0" applyNumberFormat="1" applyFont="1" applyFill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0" fontId="4" fillId="2" borderId="0" xfId="0" applyNumberFormat="1" applyFont="1" applyFill="1" applyAlignment="1">
      <alignment wrapText="1"/>
    </xf>
    <xf numFmtId="0" fontId="4" fillId="2" borderId="0" xfId="0" applyNumberFormat="1" applyFont="1" applyFill="1" applyAlignment="1">
      <alignment horizontal="center" vertical="center" wrapText="1"/>
    </xf>
    <xf numFmtId="1" fontId="4" fillId="2" borderId="0" xfId="0" applyNumberFormat="1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left" vertical="center"/>
    </xf>
    <xf numFmtId="1" fontId="4" fillId="2" borderId="8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0" fontId="6" fillId="2" borderId="4" xfId="0" applyNumberFormat="1" applyFont="1" applyFill="1" applyBorder="1" applyAlignment="1">
      <alignment horizontal="center" vertical="center" wrapText="1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horizontal="center" vertical="center" wrapText="1"/>
    </xf>
    <xf numFmtId="1" fontId="4" fillId="2" borderId="7" xfId="0" applyNumberFormat="1" applyFont="1" applyFill="1" applyBorder="1" applyAlignment="1">
      <alignment horizontal="center" vertical="center"/>
    </xf>
    <xf numFmtId="2" fontId="4" fillId="2" borderId="10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1" fontId="4" fillId="2" borderId="9" xfId="0" applyNumberFormat="1" applyFont="1" applyFill="1" applyBorder="1" applyAlignment="1">
      <alignment horizontal="center" vertical="center" wrapText="1"/>
    </xf>
    <xf numFmtId="2" fontId="4" fillId="2" borderId="9" xfId="0" applyNumberFormat="1" applyFont="1" applyFill="1" applyBorder="1" applyAlignment="1">
      <alignment horizontal="center" vertical="center"/>
    </xf>
    <xf numFmtId="1" fontId="3" fillId="2" borderId="9" xfId="0" applyNumberFormat="1" applyFont="1" applyFill="1" applyBorder="1" applyAlignment="1">
      <alignment horizontal="center" vertical="center"/>
    </xf>
    <xf numFmtId="2" fontId="3" fillId="2" borderId="9" xfId="0" applyNumberFormat="1" applyFont="1" applyFill="1" applyBorder="1" applyAlignment="1">
      <alignment horizontal="center" vertical="center"/>
    </xf>
    <xf numFmtId="1" fontId="3" fillId="2" borderId="16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0" fontId="4" fillId="2" borderId="1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/>
    <xf numFmtId="0" fontId="3" fillId="2" borderId="9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left" vertical="center" wrapText="1"/>
    </xf>
    <xf numFmtId="0" fontId="4" fillId="2" borderId="8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Border="1" applyAlignment="1">
      <alignment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/>
    </xf>
    <xf numFmtId="2" fontId="3" fillId="2" borderId="0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/>
    <xf numFmtId="0" fontId="3" fillId="0" borderId="17" xfId="0" applyNumberFormat="1" applyFont="1" applyBorder="1"/>
    <xf numFmtId="0" fontId="3" fillId="0" borderId="17" xfId="0" applyNumberFormat="1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2" fontId="3" fillId="0" borderId="16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wrapText="1"/>
    </xf>
    <xf numFmtId="0" fontId="4" fillId="2" borderId="3" xfId="0" applyNumberFormat="1" applyFont="1" applyFill="1" applyBorder="1" applyAlignment="1">
      <alignment horizontal="center" wrapText="1"/>
    </xf>
    <xf numFmtId="0" fontId="4" fillId="2" borderId="7" xfId="0" applyNumberFormat="1" applyFont="1" applyFill="1" applyBorder="1" applyAlignment="1">
      <alignment horizontal="left"/>
    </xf>
    <xf numFmtId="0" fontId="4" fillId="2" borderId="7" xfId="0" applyNumberFormat="1" applyFont="1" applyFill="1" applyBorder="1" applyAlignment="1">
      <alignment vertical="center" wrapText="1"/>
    </xf>
    <xf numFmtId="0" fontId="4" fillId="2" borderId="7" xfId="0" applyNumberFormat="1" applyFont="1" applyFill="1" applyBorder="1"/>
    <xf numFmtId="0" fontId="3" fillId="2" borderId="7" xfId="0" applyNumberFormat="1" applyFont="1" applyFill="1" applyBorder="1"/>
    <xf numFmtId="0" fontId="3" fillId="2" borderId="3" xfId="0" applyNumberFormat="1" applyFont="1" applyFill="1" applyBorder="1" applyAlignment="1">
      <alignment horizontal="center"/>
    </xf>
    <xf numFmtId="0" fontId="4" fillId="2" borderId="7" xfId="0" applyNumberFormat="1" applyFont="1" applyFill="1" applyBorder="1" applyAlignment="1">
      <alignment wrapText="1"/>
    </xf>
    <xf numFmtId="0" fontId="3" fillId="2" borderId="7" xfId="0" applyNumberFormat="1" applyFont="1" applyFill="1" applyBorder="1" applyAlignment="1">
      <alignment vertical="center" wrapText="1"/>
    </xf>
    <xf numFmtId="2" fontId="4" fillId="2" borderId="7" xfId="0" applyNumberFormat="1" applyFont="1" applyFill="1" applyBorder="1" applyAlignment="1">
      <alignment horizontal="left" vertical="center"/>
    </xf>
    <xf numFmtId="0" fontId="3" fillId="2" borderId="7" xfId="0" applyNumberFormat="1" applyFont="1" applyFill="1" applyBorder="1" applyAlignment="1">
      <alignment horizontal="center" vertical="center" wrapText="1"/>
    </xf>
    <xf numFmtId="0" fontId="4" fillId="2" borderId="7" xfId="0" applyNumberFormat="1" applyFont="1" applyFill="1" applyBorder="1" applyAlignment="1">
      <alignment horizontal="left" wrapText="1"/>
    </xf>
    <xf numFmtId="0" fontId="4" fillId="2" borderId="7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vertical="center" wrapText="1"/>
    </xf>
    <xf numFmtId="0" fontId="4" fillId="2" borderId="14" xfId="0" applyNumberFormat="1" applyFont="1" applyFill="1" applyBorder="1" applyAlignment="1">
      <alignment vertical="center" wrapText="1"/>
    </xf>
    <xf numFmtId="0" fontId="4" fillId="2" borderId="11" xfId="0" applyNumberFormat="1" applyFont="1" applyFill="1" applyBorder="1" applyAlignment="1">
      <alignment vertical="center" wrapText="1"/>
    </xf>
    <xf numFmtId="0" fontId="3" fillId="2" borderId="14" xfId="0" applyNumberFormat="1" applyFont="1" applyFill="1" applyBorder="1" applyAlignment="1">
      <alignment horizontal="center"/>
    </xf>
    <xf numFmtId="0" fontId="4" fillId="2" borderId="19" xfId="0" applyNumberFormat="1" applyFont="1" applyFill="1" applyBorder="1" applyAlignment="1">
      <alignment wrapText="1"/>
    </xf>
    <xf numFmtId="0" fontId="5" fillId="2" borderId="22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/>
    </xf>
    <xf numFmtId="0" fontId="4" fillId="2" borderId="20" xfId="0" applyNumberFormat="1" applyFont="1" applyFill="1" applyBorder="1" applyAlignment="1">
      <alignment vertical="center" wrapText="1"/>
    </xf>
    <xf numFmtId="0" fontId="4" fillId="2" borderId="20" xfId="0" applyNumberFormat="1" applyFont="1" applyFill="1" applyBorder="1"/>
    <xf numFmtId="0" fontId="3" fillId="2" borderId="20" xfId="0" applyNumberFormat="1" applyFont="1" applyFill="1" applyBorder="1"/>
    <xf numFmtId="0" fontId="4" fillId="2" borderId="20" xfId="0" applyNumberFormat="1" applyFont="1" applyFill="1" applyBorder="1" applyAlignment="1">
      <alignment wrapText="1"/>
    </xf>
    <xf numFmtId="0" fontId="4" fillId="2" borderId="19" xfId="0" applyNumberFormat="1" applyFont="1" applyFill="1" applyBorder="1"/>
    <xf numFmtId="2" fontId="4" fillId="2" borderId="20" xfId="0" applyNumberFormat="1" applyFont="1" applyFill="1" applyBorder="1" applyAlignment="1">
      <alignment horizontal="left" vertical="center"/>
    </xf>
    <xf numFmtId="0" fontId="3" fillId="2" borderId="20" xfId="0" applyNumberFormat="1" applyFont="1" applyFill="1" applyBorder="1" applyAlignment="1">
      <alignment vertical="center" wrapText="1"/>
    </xf>
    <xf numFmtId="0" fontId="4" fillId="2" borderId="22" xfId="0" applyNumberFormat="1" applyFont="1" applyFill="1" applyBorder="1" applyAlignment="1">
      <alignment horizontal="left" vertical="center"/>
    </xf>
    <xf numFmtId="0" fontId="4" fillId="2" borderId="20" xfId="0" applyNumberFormat="1" applyFont="1" applyFill="1" applyBorder="1" applyAlignment="1">
      <alignment horizontal="left" vertical="center" wrapText="1"/>
    </xf>
    <xf numFmtId="0" fontId="4" fillId="2" borderId="20" xfId="0" applyNumberFormat="1" applyFont="1" applyFill="1" applyBorder="1" applyAlignment="1">
      <alignment horizontal="left" wrapText="1"/>
    </xf>
    <xf numFmtId="0" fontId="3" fillId="2" borderId="22" xfId="0" applyNumberFormat="1" applyFont="1" applyFill="1" applyBorder="1" applyAlignment="1">
      <alignment vertical="center" wrapText="1"/>
    </xf>
    <xf numFmtId="0" fontId="4" fillId="2" borderId="23" xfId="0" applyNumberFormat="1" applyFont="1" applyFill="1" applyBorder="1" applyAlignment="1">
      <alignment vertical="center" wrapText="1"/>
    </xf>
    <xf numFmtId="0" fontId="4" fillId="2" borderId="20" xfId="0" applyNumberFormat="1" applyFont="1" applyFill="1" applyBorder="1" applyAlignment="1">
      <alignment horizontal="left" vertical="center"/>
    </xf>
    <xf numFmtId="0" fontId="3" fillId="2" borderId="19" xfId="0" applyNumberFormat="1" applyFont="1" applyFill="1" applyBorder="1" applyAlignment="1">
      <alignment vertical="center" wrapText="1"/>
    </xf>
    <xf numFmtId="0" fontId="4" fillId="0" borderId="19" xfId="0" applyNumberFormat="1" applyFont="1" applyBorder="1"/>
    <xf numFmtId="0" fontId="1" fillId="0" borderId="19" xfId="0" applyNumberFormat="1" applyFont="1" applyBorder="1"/>
    <xf numFmtId="0" fontId="4" fillId="2" borderId="0" xfId="0" applyNumberFormat="1" applyFont="1" applyFill="1"/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2" fontId="3" fillId="2" borderId="4" xfId="0" applyNumberFormat="1" applyFont="1" applyFill="1" applyBorder="1" applyAlignment="1">
      <alignment horizontal="center" vertical="center"/>
    </xf>
    <xf numFmtId="0" fontId="4" fillId="2" borderId="0" xfId="0" applyNumberFormat="1" applyFont="1" applyFill="1"/>
    <xf numFmtId="0" fontId="4" fillId="2" borderId="0" xfId="0" applyNumberFormat="1" applyFont="1" applyFill="1"/>
    <xf numFmtId="0" fontId="5" fillId="2" borderId="8" xfId="0" applyNumberFormat="1" applyFont="1" applyFill="1" applyBorder="1" applyAlignment="1">
      <alignment horizontal="center" vertical="center" wrapText="1"/>
    </xf>
    <xf numFmtId="0" fontId="6" fillId="2" borderId="8" xfId="0" applyNumberFormat="1" applyFont="1" applyFill="1" applyBorder="1" applyAlignment="1">
      <alignment horizontal="center" vertical="center" wrapText="1"/>
    </xf>
    <xf numFmtId="0" fontId="4" fillId="2" borderId="21" xfId="0" applyNumberFormat="1" applyFont="1" applyFill="1" applyBorder="1" applyAlignment="1">
      <alignment vertical="center" wrapText="1"/>
    </xf>
    <xf numFmtId="0" fontId="4" fillId="2" borderId="16" xfId="0" applyNumberFormat="1" applyFont="1" applyFill="1" applyBorder="1"/>
    <xf numFmtId="2" fontId="3" fillId="2" borderId="4" xfId="0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/>
    <xf numFmtId="0" fontId="3" fillId="2" borderId="4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wrapText="1"/>
    </xf>
    <xf numFmtId="0" fontId="4" fillId="2" borderId="3" xfId="0" applyNumberFormat="1" applyFont="1" applyFill="1" applyBorder="1" applyAlignment="1">
      <alignment horizontal="center" wrapText="1"/>
    </xf>
    <xf numFmtId="1" fontId="3" fillId="2" borderId="4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2" borderId="0" xfId="0" applyNumberFormat="1" applyFont="1" applyFill="1"/>
    <xf numFmtId="0" fontId="4" fillId="2" borderId="0" xfId="0" applyNumberFormat="1" applyFont="1" applyFill="1"/>
    <xf numFmtId="0" fontId="3" fillId="2" borderId="1" xfId="0" applyNumberFormat="1" applyFont="1" applyFill="1" applyBorder="1" applyAlignment="1">
      <alignment horizontal="left" wrapText="1"/>
    </xf>
    <xf numFmtId="0" fontId="4" fillId="2" borderId="0" xfId="0" applyNumberFormat="1" applyFont="1" applyFill="1"/>
    <xf numFmtId="0" fontId="4" fillId="2" borderId="0" xfId="0" applyNumberFormat="1" applyFont="1" applyFill="1"/>
    <xf numFmtId="0" fontId="3" fillId="2" borderId="0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NumberFormat="1" applyFont="1" applyFill="1" applyBorder="1" applyAlignment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3" fillId="2" borderId="13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/>
    </xf>
    <xf numFmtId="0" fontId="3" fillId="2" borderId="8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center" vertical="center"/>
    </xf>
    <xf numFmtId="0" fontId="3" fillId="2" borderId="21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>
      <alignment horizontal="center"/>
    </xf>
    <xf numFmtId="0" fontId="3" fillId="2" borderId="3" xfId="0" applyNumberFormat="1" applyFont="1" applyFill="1" applyBorder="1" applyAlignment="1">
      <alignment horizontal="center"/>
    </xf>
    <xf numFmtId="0" fontId="4" fillId="2" borderId="0" xfId="0" applyNumberFormat="1" applyFont="1" applyFill="1"/>
    <xf numFmtId="1" fontId="3" fillId="2" borderId="18" xfId="0" applyNumberFormat="1" applyFont="1" applyFill="1" applyBorder="1" applyAlignment="1">
      <alignment horizontal="center" vertical="center" wrapText="1"/>
    </xf>
    <xf numFmtId="1" fontId="3" fillId="2" borderId="17" xfId="0" applyNumberFormat="1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center" vertical="center"/>
    </xf>
    <xf numFmtId="0" fontId="3" fillId="2" borderId="0" xfId="0" applyNumberFormat="1" applyFont="1" applyFill="1" applyAlignment="1">
      <alignment horizontal="left" vertical="top" wrapText="1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3" fillId="2" borderId="4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0" fontId="3" fillId="2" borderId="1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2"/>
  <sheetViews>
    <sheetView tabSelected="1" view="pageBreakPreview" zoomScale="60" workbookViewId="0">
      <selection activeCell="E3" sqref="E3"/>
    </sheetView>
  </sheetViews>
  <sheetFormatPr defaultColWidth="9.140625" defaultRowHeight="15" x14ac:dyDescent="0.25"/>
  <cols>
    <col min="1" max="1" width="10" customWidth="1"/>
    <col min="2" max="2" width="81" style="109" customWidth="1"/>
    <col min="3" max="3" width="16.140625" style="2" customWidth="1"/>
    <col min="4" max="5" width="12" style="3" bestFit="1" customWidth="1"/>
    <col min="6" max="6" width="14.85546875" style="3" customWidth="1"/>
    <col min="7" max="7" width="21.5703125" style="3" customWidth="1"/>
    <col min="8" max="8" width="33.5703125" style="1" customWidth="1"/>
    <col min="9" max="9" width="32.28515625" style="1" customWidth="1"/>
  </cols>
  <sheetData>
    <row r="1" spans="1:9" s="131" customFormat="1" ht="27.95" customHeight="1" x14ac:dyDescent="0.35">
      <c r="A1" s="125"/>
      <c r="B1" s="125" t="s">
        <v>132</v>
      </c>
      <c r="C1" s="24"/>
      <c r="D1" s="25"/>
      <c r="E1" s="25"/>
      <c r="F1" s="25"/>
      <c r="G1" s="25"/>
      <c r="H1" s="19" t="s">
        <v>133</v>
      </c>
    </row>
    <row r="2" spans="1:9" s="131" customFormat="1" ht="27.95" customHeight="1" x14ac:dyDescent="0.35">
      <c r="A2" s="74"/>
      <c r="B2" s="133" t="s">
        <v>139</v>
      </c>
      <c r="C2" s="24"/>
      <c r="D2" s="25"/>
      <c r="E2" s="25"/>
      <c r="F2" s="25"/>
      <c r="G2" s="25"/>
      <c r="H2" s="131" t="s">
        <v>137</v>
      </c>
      <c r="I2" s="131" t="s">
        <v>138</v>
      </c>
    </row>
    <row r="3" spans="1:9" s="131" customFormat="1" ht="27.95" customHeight="1" x14ac:dyDescent="0.35">
      <c r="A3" s="126"/>
      <c r="B3" s="126"/>
      <c r="C3" s="24"/>
      <c r="D3" s="25"/>
      <c r="E3" s="25"/>
      <c r="F3" s="25"/>
      <c r="G3" s="25"/>
      <c r="H3" s="131" t="s">
        <v>134</v>
      </c>
    </row>
    <row r="4" spans="1:9" s="4" customFormat="1" ht="27.95" customHeight="1" x14ac:dyDescent="0.35">
      <c r="A4" s="75"/>
      <c r="B4" s="126"/>
      <c r="C4" s="24"/>
      <c r="D4" s="25"/>
      <c r="E4" s="25"/>
      <c r="F4" s="25"/>
      <c r="G4" s="25"/>
    </row>
    <row r="5" spans="1:9" s="4" customFormat="1" ht="27.95" customHeight="1" x14ac:dyDescent="0.35">
      <c r="A5" s="26"/>
      <c r="B5" s="91"/>
      <c r="C5" s="28"/>
      <c r="D5" s="29"/>
      <c r="E5" s="29"/>
      <c r="F5" s="29"/>
      <c r="G5" s="29"/>
      <c r="H5" s="27"/>
      <c r="I5" s="27"/>
    </row>
    <row r="6" spans="1:9" s="19" customFormat="1" ht="27.95" customHeight="1" x14ac:dyDescent="0.35">
      <c r="A6" s="30" t="s">
        <v>0</v>
      </c>
      <c r="B6" s="160" t="s">
        <v>98</v>
      </c>
      <c r="C6" s="160"/>
      <c r="D6" s="160"/>
      <c r="E6" s="160"/>
      <c r="F6" s="160"/>
      <c r="G6" s="160"/>
    </row>
    <row r="7" spans="1:9" s="19" customFormat="1" ht="27.95" customHeight="1" x14ac:dyDescent="0.35">
      <c r="A7" s="30" t="s">
        <v>0</v>
      </c>
      <c r="B7" s="160"/>
      <c r="C7" s="160"/>
      <c r="D7" s="160"/>
      <c r="E7" s="160"/>
      <c r="F7" s="160"/>
      <c r="G7" s="160"/>
    </row>
    <row r="8" spans="1:9" s="4" customFormat="1" ht="27.95" customHeight="1" x14ac:dyDescent="0.35">
      <c r="A8" s="64"/>
      <c r="B8" s="148" t="s">
        <v>1</v>
      </c>
      <c r="C8" s="150" t="s">
        <v>4</v>
      </c>
      <c r="D8" s="145" t="s">
        <v>5</v>
      </c>
      <c r="E8" s="146"/>
      <c r="F8" s="146"/>
      <c r="G8" s="147"/>
      <c r="H8" s="137" t="s">
        <v>2</v>
      </c>
      <c r="I8" s="137" t="s">
        <v>135</v>
      </c>
    </row>
    <row r="9" spans="1:9" s="4" customFormat="1" ht="27.95" customHeight="1" x14ac:dyDescent="0.35">
      <c r="A9" s="64"/>
      <c r="B9" s="149"/>
      <c r="C9" s="151"/>
      <c r="D9" s="18" t="s">
        <v>6</v>
      </c>
      <c r="E9" s="18" t="s">
        <v>7</v>
      </c>
      <c r="F9" s="18" t="s">
        <v>8</v>
      </c>
      <c r="G9" s="18" t="s">
        <v>9</v>
      </c>
      <c r="H9" s="138"/>
      <c r="I9" s="138"/>
    </row>
    <row r="10" spans="1:9" s="4" customFormat="1" ht="27.95" customHeight="1" x14ac:dyDescent="0.35">
      <c r="A10" s="64"/>
      <c r="B10" s="163" t="s">
        <v>10</v>
      </c>
      <c r="C10" s="164"/>
      <c r="D10" s="164"/>
      <c r="E10" s="164"/>
      <c r="F10" s="164"/>
      <c r="G10" s="164"/>
    </row>
    <row r="11" spans="1:9" s="4" customFormat="1" ht="27.95" customHeight="1" x14ac:dyDescent="0.35">
      <c r="A11" s="64"/>
      <c r="B11" s="163" t="s">
        <v>11</v>
      </c>
      <c r="C11" s="164"/>
      <c r="D11" s="164"/>
      <c r="E11" s="164"/>
      <c r="F11" s="164"/>
      <c r="G11" s="164"/>
    </row>
    <row r="12" spans="1:9" s="9" customFormat="1" ht="27.95" customHeight="1" x14ac:dyDescent="0.35">
      <c r="A12" s="5"/>
      <c r="B12" s="92" t="s">
        <v>96</v>
      </c>
      <c r="C12" s="7">
        <v>100</v>
      </c>
      <c r="D12" s="8">
        <v>1.95</v>
      </c>
      <c r="E12" s="8">
        <v>6.45</v>
      </c>
      <c r="F12" s="8">
        <v>4.5999999999999996</v>
      </c>
      <c r="G12" s="8">
        <v>88.4</v>
      </c>
      <c r="H12" s="6">
        <v>2005</v>
      </c>
      <c r="I12" s="6">
        <v>50</v>
      </c>
    </row>
    <row r="13" spans="1:9" s="4" customFormat="1" ht="27.95" customHeight="1" x14ac:dyDescent="0.35">
      <c r="A13" s="76"/>
      <c r="B13" s="93" t="s">
        <v>12</v>
      </c>
      <c r="C13" s="12">
        <v>250</v>
      </c>
      <c r="D13" s="13">
        <v>25.38</v>
      </c>
      <c r="E13" s="13">
        <v>22.25</v>
      </c>
      <c r="F13" s="13">
        <v>48.61</v>
      </c>
      <c r="G13" s="14">
        <v>487.5</v>
      </c>
      <c r="H13" s="10">
        <v>2005</v>
      </c>
      <c r="I13" s="11">
        <v>646</v>
      </c>
    </row>
    <row r="14" spans="1:9" s="4" customFormat="1" ht="27.95" customHeight="1" x14ac:dyDescent="0.35">
      <c r="A14" s="77"/>
      <c r="B14" s="94" t="s">
        <v>80</v>
      </c>
      <c r="C14" s="16">
        <v>40</v>
      </c>
      <c r="D14" s="13">
        <v>2.2400000000000002</v>
      </c>
      <c r="E14" s="13">
        <v>0.44</v>
      </c>
      <c r="F14" s="13">
        <v>19.760000000000002</v>
      </c>
      <c r="G14" s="13">
        <v>91.96</v>
      </c>
      <c r="H14" s="10" t="s">
        <v>14</v>
      </c>
      <c r="I14" s="10" t="s">
        <v>14</v>
      </c>
    </row>
    <row r="15" spans="1:9" s="4" customFormat="1" ht="27.95" customHeight="1" x14ac:dyDescent="0.35">
      <c r="A15" s="78"/>
      <c r="B15" s="95" t="s">
        <v>58</v>
      </c>
      <c r="C15" s="12">
        <v>60</v>
      </c>
      <c r="D15" s="13">
        <v>4.74</v>
      </c>
      <c r="E15" s="13">
        <v>0.6</v>
      </c>
      <c r="F15" s="13">
        <v>28.98</v>
      </c>
      <c r="G15" s="13">
        <v>140.28</v>
      </c>
      <c r="H15" s="10" t="s">
        <v>14</v>
      </c>
      <c r="I15" s="10" t="s">
        <v>14</v>
      </c>
    </row>
    <row r="16" spans="1:9" s="4" customFormat="1" ht="27.95" customHeight="1" x14ac:dyDescent="0.35">
      <c r="A16" s="78"/>
      <c r="B16" s="95" t="s">
        <v>15</v>
      </c>
      <c r="C16" s="12">
        <v>200</v>
      </c>
      <c r="D16" s="13">
        <v>0.3</v>
      </c>
      <c r="E16" s="13">
        <v>0</v>
      </c>
      <c r="F16" s="13">
        <v>11.5</v>
      </c>
      <c r="G16" s="13">
        <v>47.1</v>
      </c>
      <c r="H16" s="10">
        <v>2017</v>
      </c>
      <c r="I16" s="10">
        <v>376</v>
      </c>
    </row>
    <row r="17" spans="1:9" s="19" customFormat="1" ht="27.95" customHeight="1" x14ac:dyDescent="0.35">
      <c r="A17" s="79"/>
      <c r="B17" s="96" t="s">
        <v>75</v>
      </c>
      <c r="C17" s="17">
        <f>SUM(C12:C16)</f>
        <v>650</v>
      </c>
      <c r="D17" s="18">
        <f t="shared" ref="D17:G17" si="0">SUM(D12:D16)</f>
        <v>34.61</v>
      </c>
      <c r="E17" s="18">
        <f t="shared" si="0"/>
        <v>29.740000000000002</v>
      </c>
      <c r="F17" s="18">
        <f t="shared" si="0"/>
        <v>113.45</v>
      </c>
      <c r="G17" s="18">
        <f t="shared" si="0"/>
        <v>855.24</v>
      </c>
      <c r="H17" s="124"/>
      <c r="I17" s="124"/>
    </row>
    <row r="18" spans="1:9" s="4" customFormat="1" ht="27.95" customHeight="1" x14ac:dyDescent="0.35">
      <c r="A18" s="80"/>
      <c r="B18" s="143" t="s">
        <v>17</v>
      </c>
      <c r="C18" s="142"/>
      <c r="D18" s="142"/>
      <c r="E18" s="142"/>
      <c r="F18" s="142"/>
      <c r="G18" s="142"/>
    </row>
    <row r="19" spans="1:9" s="4" customFormat="1" ht="27.95" customHeight="1" x14ac:dyDescent="0.35">
      <c r="A19" s="78"/>
      <c r="B19" s="95" t="s">
        <v>18</v>
      </c>
      <c r="C19" s="12">
        <v>100</v>
      </c>
      <c r="D19" s="13">
        <v>1.41</v>
      </c>
      <c r="E19" s="13">
        <v>5.08</v>
      </c>
      <c r="F19" s="13">
        <v>9.02</v>
      </c>
      <c r="G19" s="13">
        <v>95.4</v>
      </c>
      <c r="H19" s="11">
        <v>2004</v>
      </c>
      <c r="I19" s="11">
        <v>43</v>
      </c>
    </row>
    <row r="20" spans="1:9" s="4" customFormat="1" ht="27.95" customHeight="1" x14ac:dyDescent="0.35">
      <c r="A20" s="81"/>
      <c r="B20" s="97" t="s">
        <v>19</v>
      </c>
      <c r="C20" s="12">
        <v>250</v>
      </c>
      <c r="D20" s="13">
        <v>2.48</v>
      </c>
      <c r="E20" s="13">
        <v>8.9</v>
      </c>
      <c r="F20" s="13">
        <v>37.08</v>
      </c>
      <c r="G20" s="13">
        <v>286.3</v>
      </c>
      <c r="H20" s="10">
        <v>2017</v>
      </c>
      <c r="I20" s="20">
        <v>96</v>
      </c>
    </row>
    <row r="21" spans="1:9" s="4" customFormat="1" ht="27.95" customHeight="1" x14ac:dyDescent="0.35">
      <c r="B21" s="98" t="s">
        <v>20</v>
      </c>
      <c r="C21" s="12">
        <v>100</v>
      </c>
      <c r="D21" s="13">
        <v>23.8</v>
      </c>
      <c r="E21" s="13">
        <v>19.52</v>
      </c>
      <c r="F21" s="13">
        <v>26.74</v>
      </c>
      <c r="G21" s="13">
        <v>203</v>
      </c>
      <c r="H21" s="11">
        <v>2017</v>
      </c>
      <c r="I21" s="11">
        <v>290</v>
      </c>
    </row>
    <row r="22" spans="1:9" s="4" customFormat="1" ht="27.95" customHeight="1" x14ac:dyDescent="0.35">
      <c r="A22" s="77"/>
      <c r="B22" s="94" t="s">
        <v>21</v>
      </c>
      <c r="C22" s="21">
        <v>200</v>
      </c>
      <c r="D22" s="13">
        <v>9.94</v>
      </c>
      <c r="E22" s="13">
        <v>7.48</v>
      </c>
      <c r="F22" s="13">
        <v>47.78</v>
      </c>
      <c r="G22" s="13">
        <v>307.26</v>
      </c>
      <c r="H22" s="10">
        <v>2017</v>
      </c>
      <c r="I22" s="10">
        <v>302</v>
      </c>
    </row>
    <row r="23" spans="1:9" s="4" customFormat="1" ht="27.95" customHeight="1" x14ac:dyDescent="0.35">
      <c r="A23" s="77"/>
      <c r="B23" s="94" t="s">
        <v>13</v>
      </c>
      <c r="C23" s="16">
        <v>60</v>
      </c>
      <c r="D23" s="13">
        <v>2.2400000000000002</v>
      </c>
      <c r="E23" s="13">
        <v>0.44</v>
      </c>
      <c r="F23" s="13">
        <v>19.760000000000002</v>
      </c>
      <c r="G23" s="13">
        <v>91.96</v>
      </c>
      <c r="H23" s="10" t="s">
        <v>14</v>
      </c>
      <c r="I23" s="10" t="s">
        <v>14</v>
      </c>
    </row>
    <row r="24" spans="1:9" s="54" customFormat="1" ht="27.95" customHeight="1" x14ac:dyDescent="0.35">
      <c r="A24" s="77"/>
      <c r="B24" s="94" t="s">
        <v>44</v>
      </c>
      <c r="C24" s="16">
        <v>200</v>
      </c>
      <c r="D24" s="13">
        <v>1</v>
      </c>
      <c r="E24" s="13">
        <v>0.2</v>
      </c>
      <c r="F24" s="13">
        <v>19.760000000000002</v>
      </c>
      <c r="G24" s="13">
        <v>83.4</v>
      </c>
      <c r="H24" s="10" t="s">
        <v>14</v>
      </c>
      <c r="I24" s="10" t="s">
        <v>14</v>
      </c>
    </row>
    <row r="25" spans="1:9" s="19" customFormat="1" ht="27.95" customHeight="1" x14ac:dyDescent="0.35">
      <c r="A25" s="82"/>
      <c r="B25" s="96" t="s">
        <v>75</v>
      </c>
      <c r="C25" s="17">
        <f>SUM(C19:C24)</f>
        <v>910</v>
      </c>
      <c r="D25" s="18">
        <f>SUM(D19:D24)</f>
        <v>40.870000000000005</v>
      </c>
      <c r="E25" s="18">
        <f t="shared" ref="E25:G25" si="1">SUM(E20:E24)</f>
        <v>36.540000000000006</v>
      </c>
      <c r="F25" s="18">
        <f t="shared" si="1"/>
        <v>151.11999999999998</v>
      </c>
      <c r="G25" s="18">
        <f t="shared" si="1"/>
        <v>971.92</v>
      </c>
      <c r="H25" s="122"/>
      <c r="I25" s="122"/>
    </row>
    <row r="26" spans="1:9" s="4" customFormat="1" ht="27.95" customHeight="1" x14ac:dyDescent="0.35">
      <c r="A26" s="80"/>
      <c r="B26" s="143" t="s">
        <v>23</v>
      </c>
      <c r="C26" s="142"/>
      <c r="D26" s="142"/>
      <c r="E26" s="142"/>
      <c r="F26" s="142"/>
      <c r="G26" s="142"/>
    </row>
    <row r="27" spans="1:9" s="4" customFormat="1" ht="27.95" customHeight="1" x14ac:dyDescent="0.35">
      <c r="A27" s="83"/>
      <c r="B27" s="99" t="s">
        <v>24</v>
      </c>
      <c r="C27" s="12">
        <v>200</v>
      </c>
      <c r="D27" s="13">
        <v>3.52</v>
      </c>
      <c r="E27" s="13">
        <v>3.72</v>
      </c>
      <c r="F27" s="13">
        <v>25.49</v>
      </c>
      <c r="G27" s="13">
        <v>145.19999999999999</v>
      </c>
      <c r="H27" s="22">
        <v>2017</v>
      </c>
      <c r="I27" s="23">
        <v>382</v>
      </c>
    </row>
    <row r="28" spans="1:9" s="4" customFormat="1" ht="27.95" customHeight="1" x14ac:dyDescent="0.35">
      <c r="A28" s="78"/>
      <c r="B28" s="95" t="s">
        <v>25</v>
      </c>
      <c r="C28" s="12">
        <v>50</v>
      </c>
      <c r="D28" s="13">
        <f>0.38*30/20</f>
        <v>0.57000000000000006</v>
      </c>
      <c r="E28" s="13">
        <v>1.62</v>
      </c>
      <c r="F28" s="13">
        <v>9.6199999999999992</v>
      </c>
      <c r="G28" s="13">
        <f>82.9*30/20</f>
        <v>124.35</v>
      </c>
      <c r="H28" s="10" t="s">
        <v>14</v>
      </c>
      <c r="I28" s="10" t="s">
        <v>14</v>
      </c>
    </row>
    <row r="29" spans="1:9" s="4" customFormat="1" ht="27.95" customHeight="1" x14ac:dyDescent="0.35">
      <c r="A29" s="78"/>
      <c r="B29" s="95" t="s">
        <v>26</v>
      </c>
      <c r="C29" s="12">
        <v>100</v>
      </c>
      <c r="D29" s="13">
        <v>0.8</v>
      </c>
      <c r="E29" s="13">
        <v>5.5</v>
      </c>
      <c r="F29" s="13">
        <v>4.3</v>
      </c>
      <c r="G29" s="13">
        <v>67.099999999999994</v>
      </c>
      <c r="H29" s="11">
        <v>2017</v>
      </c>
      <c r="I29" s="11">
        <v>338</v>
      </c>
    </row>
    <row r="30" spans="1:9" s="19" customFormat="1" ht="27.95" customHeight="1" x14ac:dyDescent="0.35">
      <c r="A30" s="82"/>
      <c r="B30" s="96" t="s">
        <v>75</v>
      </c>
      <c r="C30" s="17">
        <f t="shared" ref="C30:G30" si="2">SUM(C27:C29)</f>
        <v>350</v>
      </c>
      <c r="D30" s="18">
        <f t="shared" si="2"/>
        <v>4.8899999999999997</v>
      </c>
      <c r="E30" s="18">
        <f t="shared" si="2"/>
        <v>10.84</v>
      </c>
      <c r="F30" s="18">
        <f t="shared" si="2"/>
        <v>39.409999999999997</v>
      </c>
      <c r="G30" s="18">
        <f t="shared" si="2"/>
        <v>336.65</v>
      </c>
      <c r="H30" s="122"/>
      <c r="I30" s="122"/>
    </row>
    <row r="31" spans="1:9" s="19" customFormat="1" ht="27.95" customHeight="1" x14ac:dyDescent="0.35">
      <c r="A31" s="82"/>
      <c r="B31" s="100" t="s">
        <v>27</v>
      </c>
      <c r="C31" s="17">
        <f t="shared" ref="C31:G31" si="3">SUM(C17, C25, C30)</f>
        <v>1910</v>
      </c>
      <c r="D31" s="18">
        <f t="shared" si="3"/>
        <v>80.37</v>
      </c>
      <c r="E31" s="18">
        <f t="shared" si="3"/>
        <v>77.12</v>
      </c>
      <c r="F31" s="18">
        <f t="shared" si="3"/>
        <v>303.98</v>
      </c>
      <c r="G31" s="18">
        <f t="shared" si="3"/>
        <v>2163.81</v>
      </c>
      <c r="H31" s="122"/>
      <c r="I31" s="122"/>
    </row>
    <row r="32" spans="1:9" s="4" customFormat="1" ht="27.95" customHeight="1" x14ac:dyDescent="0.35">
      <c r="A32" s="64"/>
      <c r="B32" s="163" t="s">
        <v>88</v>
      </c>
      <c r="C32" s="164"/>
      <c r="D32" s="164"/>
      <c r="E32" s="164"/>
      <c r="F32" s="164"/>
      <c r="G32" s="164"/>
    </row>
    <row r="33" spans="1:9" s="4" customFormat="1" ht="27.95" customHeight="1" x14ac:dyDescent="0.35">
      <c r="A33" s="64"/>
      <c r="B33" s="148" t="s">
        <v>1</v>
      </c>
      <c r="C33" s="150" t="s">
        <v>4</v>
      </c>
      <c r="D33" s="145" t="s">
        <v>5</v>
      </c>
      <c r="E33" s="146"/>
      <c r="F33" s="146"/>
      <c r="G33" s="147"/>
      <c r="H33" s="137" t="s">
        <v>2</v>
      </c>
      <c r="I33" s="137" t="s">
        <v>3</v>
      </c>
    </row>
    <row r="34" spans="1:9" s="4" customFormat="1" ht="27.95" customHeight="1" x14ac:dyDescent="0.35">
      <c r="A34" s="64"/>
      <c r="B34" s="149"/>
      <c r="C34" s="151"/>
      <c r="D34" s="18" t="s">
        <v>6</v>
      </c>
      <c r="E34" s="18" t="s">
        <v>7</v>
      </c>
      <c r="F34" s="18" t="s">
        <v>8</v>
      </c>
      <c r="G34" s="18" t="s">
        <v>9</v>
      </c>
      <c r="H34" s="138"/>
      <c r="I34" s="138"/>
    </row>
    <row r="35" spans="1:9" s="19" customFormat="1" ht="27.95" customHeight="1" x14ac:dyDescent="0.35">
      <c r="A35" s="84"/>
      <c r="B35" s="139" t="s">
        <v>28</v>
      </c>
      <c r="C35" s="140"/>
      <c r="D35" s="140"/>
      <c r="E35" s="140"/>
      <c r="F35" s="140"/>
      <c r="G35" s="140"/>
    </row>
    <row r="36" spans="1:9" s="4" customFormat="1" ht="27.95" customHeight="1" x14ac:dyDescent="0.35">
      <c r="A36" s="81"/>
      <c r="B36" s="97" t="s">
        <v>29</v>
      </c>
      <c r="C36" s="12">
        <v>250</v>
      </c>
      <c r="D36" s="13">
        <v>4.3</v>
      </c>
      <c r="E36" s="13">
        <v>3.96</v>
      </c>
      <c r="F36" s="13">
        <v>36.979999999999997</v>
      </c>
      <c r="G36" s="13">
        <v>234</v>
      </c>
      <c r="H36" s="10">
        <v>2010</v>
      </c>
      <c r="I36" s="10">
        <v>168</v>
      </c>
    </row>
    <row r="37" spans="1:9" s="4" customFormat="1" ht="27.95" customHeight="1" x14ac:dyDescent="0.35">
      <c r="A37" s="32"/>
      <c r="B37" s="101" t="s">
        <v>76</v>
      </c>
      <c r="C37" s="33">
        <v>100</v>
      </c>
      <c r="D37" s="34">
        <v>4.9000000000000004</v>
      </c>
      <c r="E37" s="13">
        <v>11.55</v>
      </c>
      <c r="F37" s="13">
        <v>17.100000000000001</v>
      </c>
      <c r="G37" s="34">
        <v>193</v>
      </c>
      <c r="H37" s="11">
        <v>2011</v>
      </c>
      <c r="I37" s="11">
        <v>223</v>
      </c>
    </row>
    <row r="38" spans="1:9" s="4" customFormat="1" ht="27.95" customHeight="1" x14ac:dyDescent="0.35">
      <c r="A38" s="83"/>
      <c r="B38" s="99" t="s">
        <v>53</v>
      </c>
      <c r="C38" s="12">
        <v>200</v>
      </c>
      <c r="D38" s="13">
        <v>3.52</v>
      </c>
      <c r="E38" s="13">
        <v>3.72</v>
      </c>
      <c r="F38" s="13">
        <v>25.49</v>
      </c>
      <c r="G38" s="13">
        <v>145.19999999999999</v>
      </c>
      <c r="H38" s="12">
        <v>2017</v>
      </c>
      <c r="I38" s="12">
        <v>382</v>
      </c>
    </row>
    <row r="39" spans="1:9" s="4" customFormat="1" ht="27.95" customHeight="1" x14ac:dyDescent="0.35">
      <c r="A39" s="78"/>
      <c r="B39" s="95" t="s">
        <v>58</v>
      </c>
      <c r="C39" s="12">
        <v>60</v>
      </c>
      <c r="D39" s="13">
        <v>4.74</v>
      </c>
      <c r="E39" s="13">
        <v>0.6</v>
      </c>
      <c r="F39" s="13">
        <v>28.98</v>
      </c>
      <c r="G39" s="13">
        <v>140.28</v>
      </c>
      <c r="H39" s="10" t="s">
        <v>14</v>
      </c>
      <c r="I39" s="10" t="s">
        <v>14</v>
      </c>
    </row>
    <row r="40" spans="1:9" s="19" customFormat="1" ht="27.95" customHeight="1" x14ac:dyDescent="0.35">
      <c r="A40" s="82"/>
      <c r="B40" s="96" t="s">
        <v>75</v>
      </c>
      <c r="C40" s="17">
        <f t="shared" ref="C40" si="4">SUM(C36:C39)</f>
        <v>610</v>
      </c>
      <c r="D40" s="18">
        <f>SUM(D36:D39)</f>
        <v>17.46</v>
      </c>
      <c r="E40" s="114">
        <f t="shared" ref="E40:G40" si="5">SUM(E36:E39)</f>
        <v>19.830000000000002</v>
      </c>
      <c r="F40" s="114">
        <f t="shared" si="5"/>
        <v>108.55</v>
      </c>
      <c r="G40" s="114">
        <f t="shared" si="5"/>
        <v>712.48</v>
      </c>
      <c r="H40" s="122"/>
      <c r="I40" s="122"/>
    </row>
    <row r="41" spans="1:9" s="4" customFormat="1" ht="27.95" customHeight="1" x14ac:dyDescent="0.35">
      <c r="A41" s="84"/>
      <c r="B41" s="139" t="s">
        <v>32</v>
      </c>
      <c r="C41" s="140"/>
      <c r="D41" s="140"/>
      <c r="E41" s="140"/>
      <c r="F41" s="140"/>
      <c r="G41" s="140"/>
    </row>
    <row r="42" spans="1:9" s="4" customFormat="1" ht="27.95" customHeight="1" x14ac:dyDescent="0.35">
      <c r="A42" s="78"/>
      <c r="B42" s="95" t="s">
        <v>33</v>
      </c>
      <c r="C42" s="12">
        <v>100</v>
      </c>
      <c r="D42" s="13">
        <v>1.68</v>
      </c>
      <c r="E42" s="13">
        <v>4.2300000000000004</v>
      </c>
      <c r="F42" s="13">
        <v>13.289400000000001</v>
      </c>
      <c r="G42" s="13">
        <v>121.68</v>
      </c>
      <c r="H42" s="11">
        <v>2017</v>
      </c>
      <c r="I42" s="11">
        <v>49</v>
      </c>
    </row>
    <row r="43" spans="1:9" s="4" customFormat="1" ht="27.95" customHeight="1" x14ac:dyDescent="0.35">
      <c r="A43" s="81"/>
      <c r="B43" s="97" t="s">
        <v>34</v>
      </c>
      <c r="C43" s="12">
        <v>250</v>
      </c>
      <c r="D43" s="13">
        <v>2.75</v>
      </c>
      <c r="E43" s="13">
        <v>3.86</v>
      </c>
      <c r="F43" s="13">
        <v>14.71</v>
      </c>
      <c r="G43" s="13">
        <v>126.6</v>
      </c>
      <c r="H43" s="35">
        <v>2017</v>
      </c>
      <c r="I43" s="10">
        <v>112</v>
      </c>
    </row>
    <row r="44" spans="1:9" s="4" customFormat="1" ht="27.95" customHeight="1" x14ac:dyDescent="0.35">
      <c r="A44" s="56"/>
      <c r="B44" s="102" t="s">
        <v>35</v>
      </c>
      <c r="C44" s="21">
        <v>100</v>
      </c>
      <c r="D44" s="13">
        <v>2.11</v>
      </c>
      <c r="E44" s="13">
        <v>1.36</v>
      </c>
      <c r="F44" s="13">
        <v>15.36</v>
      </c>
      <c r="G44" s="13">
        <v>140.80000000000001</v>
      </c>
      <c r="H44" s="10">
        <v>2017</v>
      </c>
      <c r="I44" s="10">
        <v>288</v>
      </c>
    </row>
    <row r="45" spans="1:9" s="4" customFormat="1" ht="27.95" customHeight="1" x14ac:dyDescent="0.35">
      <c r="A45" s="78"/>
      <c r="B45" s="95" t="s">
        <v>36</v>
      </c>
      <c r="C45" s="12">
        <v>180</v>
      </c>
      <c r="D45" s="13">
        <v>3.67</v>
      </c>
      <c r="E45" s="13">
        <v>5.42</v>
      </c>
      <c r="F45" s="13">
        <v>36.67</v>
      </c>
      <c r="G45" s="13">
        <v>264.5</v>
      </c>
      <c r="H45" s="11">
        <v>2017</v>
      </c>
      <c r="I45" s="11">
        <v>304</v>
      </c>
    </row>
    <row r="46" spans="1:9" s="4" customFormat="1" ht="27.95" customHeight="1" x14ac:dyDescent="0.35">
      <c r="A46" s="78"/>
      <c r="B46" s="95" t="s">
        <v>37</v>
      </c>
      <c r="C46" s="12">
        <v>200</v>
      </c>
      <c r="D46" s="13">
        <v>0.2</v>
      </c>
      <c r="E46" s="13">
        <v>0.2</v>
      </c>
      <c r="F46" s="13">
        <v>22.3</v>
      </c>
      <c r="G46" s="13">
        <v>110</v>
      </c>
      <c r="H46" s="11">
        <v>2005</v>
      </c>
      <c r="I46" s="11">
        <v>859</v>
      </c>
    </row>
    <row r="47" spans="1:9" s="4" customFormat="1" ht="27.95" customHeight="1" x14ac:dyDescent="0.35">
      <c r="A47" s="78"/>
      <c r="B47" s="95" t="s">
        <v>26</v>
      </c>
      <c r="C47" s="12">
        <v>100</v>
      </c>
      <c r="D47" s="13">
        <v>0.8</v>
      </c>
      <c r="E47" s="13">
        <v>5.5</v>
      </c>
      <c r="F47" s="13">
        <v>4.3</v>
      </c>
      <c r="G47" s="13">
        <v>67.099999999999994</v>
      </c>
      <c r="H47" s="11">
        <v>2017</v>
      </c>
      <c r="I47" s="11">
        <v>338</v>
      </c>
    </row>
    <row r="48" spans="1:9" s="4" customFormat="1" ht="27.95" customHeight="1" x14ac:dyDescent="0.35">
      <c r="A48" s="77"/>
      <c r="B48" s="94" t="s">
        <v>80</v>
      </c>
      <c r="C48" s="16">
        <v>60</v>
      </c>
      <c r="D48" s="13">
        <v>2.2400000000000002</v>
      </c>
      <c r="E48" s="13">
        <v>0.44</v>
      </c>
      <c r="F48" s="13">
        <v>19.760000000000002</v>
      </c>
      <c r="G48" s="13">
        <v>91.96</v>
      </c>
      <c r="H48" s="10" t="s">
        <v>14</v>
      </c>
      <c r="I48" s="10" t="s">
        <v>14</v>
      </c>
    </row>
    <row r="49" spans="1:9" s="19" customFormat="1" ht="27.95" customHeight="1" x14ac:dyDescent="0.35">
      <c r="A49" s="82"/>
      <c r="B49" s="96" t="s">
        <v>75</v>
      </c>
      <c r="C49" s="17">
        <f>SUM(C42:C48)</f>
        <v>990</v>
      </c>
      <c r="D49" s="18">
        <f t="shared" ref="D49:G49" si="6">SUM(D42:D48)</f>
        <v>13.45</v>
      </c>
      <c r="E49" s="18">
        <f t="shared" si="6"/>
        <v>21.01</v>
      </c>
      <c r="F49" s="18">
        <f t="shared" si="6"/>
        <v>126.38940000000001</v>
      </c>
      <c r="G49" s="18">
        <f t="shared" si="6"/>
        <v>922.6400000000001</v>
      </c>
      <c r="H49" s="122"/>
      <c r="I49" s="122"/>
    </row>
    <row r="50" spans="1:9" s="4" customFormat="1" ht="27.95" customHeight="1" x14ac:dyDescent="0.35">
      <c r="A50" s="84"/>
      <c r="B50" s="139" t="s">
        <v>23</v>
      </c>
      <c r="C50" s="140"/>
      <c r="D50" s="140"/>
      <c r="E50" s="140"/>
      <c r="F50" s="140"/>
      <c r="G50" s="140"/>
    </row>
    <row r="51" spans="1:9" s="4" customFormat="1" ht="27.95" customHeight="1" x14ac:dyDescent="0.35">
      <c r="A51" s="78"/>
      <c r="B51" s="95" t="s">
        <v>30</v>
      </c>
      <c r="C51" s="12">
        <v>50</v>
      </c>
      <c r="D51" s="13">
        <v>5.8</v>
      </c>
      <c r="E51" s="13">
        <v>9.4</v>
      </c>
      <c r="F51" s="13">
        <v>15.4</v>
      </c>
      <c r="G51" s="13">
        <v>170.6</v>
      </c>
      <c r="H51" s="10">
        <v>2011</v>
      </c>
      <c r="I51" s="10">
        <v>3</v>
      </c>
    </row>
    <row r="52" spans="1:9" s="4" customFormat="1" ht="27.95" customHeight="1" x14ac:dyDescent="0.35">
      <c r="A52" s="78"/>
      <c r="B52" s="95" t="s">
        <v>15</v>
      </c>
      <c r="C52" s="12">
        <v>200</v>
      </c>
      <c r="D52" s="13">
        <v>0.1</v>
      </c>
      <c r="E52" s="13">
        <v>0</v>
      </c>
      <c r="F52" s="13">
        <v>11</v>
      </c>
      <c r="G52" s="13">
        <v>44.2</v>
      </c>
      <c r="H52" s="11">
        <v>2017</v>
      </c>
      <c r="I52" s="11">
        <v>376</v>
      </c>
    </row>
    <row r="53" spans="1:9" s="19" customFormat="1" ht="27.95" customHeight="1" x14ac:dyDescent="0.35">
      <c r="A53" s="77"/>
      <c r="B53" s="94" t="s">
        <v>39</v>
      </c>
      <c r="C53" s="12">
        <v>125</v>
      </c>
      <c r="D53" s="13">
        <v>2.5</v>
      </c>
      <c r="E53" s="13">
        <v>1.9</v>
      </c>
      <c r="F53" s="13">
        <v>3.8</v>
      </c>
      <c r="G53" s="13">
        <v>95</v>
      </c>
      <c r="H53" s="10" t="s">
        <v>14</v>
      </c>
      <c r="I53" s="10" t="s">
        <v>14</v>
      </c>
    </row>
    <row r="54" spans="1:9" s="19" customFormat="1" ht="27.95" customHeight="1" x14ac:dyDescent="0.35">
      <c r="A54" s="82"/>
      <c r="B54" s="96" t="s">
        <v>75</v>
      </c>
      <c r="C54" s="17">
        <f t="shared" ref="C54:G54" si="7">SUM(C51:C53)</f>
        <v>375</v>
      </c>
      <c r="D54" s="18">
        <f t="shared" si="7"/>
        <v>8.3999999999999986</v>
      </c>
      <c r="E54" s="18">
        <f t="shared" si="7"/>
        <v>11.3</v>
      </c>
      <c r="F54" s="18">
        <f t="shared" si="7"/>
        <v>30.2</v>
      </c>
      <c r="G54" s="18">
        <f t="shared" si="7"/>
        <v>309.8</v>
      </c>
      <c r="H54" s="122"/>
      <c r="I54" s="122"/>
    </row>
    <row r="55" spans="1:9" s="19" customFormat="1" ht="27.95" customHeight="1" x14ac:dyDescent="0.35">
      <c r="A55" s="82"/>
      <c r="B55" s="100"/>
      <c r="C55" s="17"/>
      <c r="D55" s="18"/>
      <c r="E55" s="18"/>
      <c r="F55" s="18"/>
      <c r="G55" s="18"/>
      <c r="H55" s="122"/>
      <c r="I55" s="122"/>
    </row>
    <row r="56" spans="1:9" s="19" customFormat="1" ht="27.95" customHeight="1" x14ac:dyDescent="0.35">
      <c r="A56" s="82"/>
      <c r="B56" s="100" t="s">
        <v>27</v>
      </c>
      <c r="C56" s="17">
        <f>SUM(C40,C49,C54)</f>
        <v>1975</v>
      </c>
      <c r="D56" s="18">
        <f t="shared" ref="D56:G56" si="8">SUM(D40,D49,D54)</f>
        <v>39.31</v>
      </c>
      <c r="E56" s="18">
        <f t="shared" si="8"/>
        <v>52.14</v>
      </c>
      <c r="F56" s="18">
        <f t="shared" si="8"/>
        <v>265.13940000000002</v>
      </c>
      <c r="G56" s="18">
        <f t="shared" si="8"/>
        <v>1944.92</v>
      </c>
      <c r="H56" s="122"/>
      <c r="I56" s="122"/>
    </row>
    <row r="57" spans="1:9" s="19" customFormat="1" ht="27.95" customHeight="1" x14ac:dyDescent="0.35">
      <c r="A57" s="82"/>
      <c r="B57" s="100"/>
      <c r="C57" s="17"/>
      <c r="D57" s="18"/>
      <c r="E57" s="36"/>
      <c r="F57" s="36"/>
      <c r="G57" s="37"/>
      <c r="H57" s="122"/>
      <c r="I57" s="122"/>
    </row>
    <row r="58" spans="1:9" s="4" customFormat="1" ht="27.95" customHeight="1" x14ac:dyDescent="0.35">
      <c r="A58" s="64"/>
      <c r="B58" s="163" t="s">
        <v>89</v>
      </c>
      <c r="C58" s="164"/>
      <c r="D58" s="164"/>
      <c r="E58" s="164"/>
      <c r="F58" s="164"/>
      <c r="G58" s="164"/>
    </row>
    <row r="59" spans="1:9" s="4" customFormat="1" ht="27.95" customHeight="1" x14ac:dyDescent="0.35">
      <c r="A59" s="64"/>
      <c r="B59" s="148" t="s">
        <v>1</v>
      </c>
      <c r="C59" s="150" t="s">
        <v>4</v>
      </c>
      <c r="D59" s="145" t="s">
        <v>5</v>
      </c>
      <c r="E59" s="146"/>
      <c r="F59" s="146"/>
      <c r="G59" s="147"/>
      <c r="H59" s="137" t="s">
        <v>2</v>
      </c>
      <c r="I59" s="137" t="s">
        <v>3</v>
      </c>
    </row>
    <row r="60" spans="1:9" s="4" customFormat="1" ht="27.95" customHeight="1" x14ac:dyDescent="0.35">
      <c r="A60" s="64"/>
      <c r="B60" s="149"/>
      <c r="C60" s="151"/>
      <c r="D60" s="18" t="s">
        <v>6</v>
      </c>
      <c r="E60" s="18" t="s">
        <v>7</v>
      </c>
      <c r="F60" s="18" t="s">
        <v>8</v>
      </c>
      <c r="G60" s="18" t="s">
        <v>9</v>
      </c>
      <c r="H60" s="138"/>
      <c r="I60" s="138"/>
    </row>
    <row r="61" spans="1:9" s="19" customFormat="1" ht="27.95" customHeight="1" x14ac:dyDescent="0.35">
      <c r="A61" s="38"/>
      <c r="B61" s="153" t="s">
        <v>28</v>
      </c>
      <c r="C61" s="142"/>
      <c r="D61" s="142"/>
      <c r="E61" s="142"/>
      <c r="F61" s="142"/>
      <c r="G61" s="142"/>
    </row>
    <row r="62" spans="1:9" s="4" customFormat="1" ht="27.95" customHeight="1" x14ac:dyDescent="0.35">
      <c r="A62" s="85"/>
      <c r="B62" s="103" t="s">
        <v>77</v>
      </c>
      <c r="C62" s="12">
        <v>100</v>
      </c>
      <c r="D62" s="13">
        <v>0.76</v>
      </c>
      <c r="E62" s="13">
        <v>6.09</v>
      </c>
      <c r="F62" s="13">
        <v>2.38</v>
      </c>
      <c r="G62" s="13">
        <v>81</v>
      </c>
      <c r="H62" s="10">
        <v>2010</v>
      </c>
      <c r="I62" s="10">
        <v>13</v>
      </c>
    </row>
    <row r="63" spans="1:9" s="4" customFormat="1" ht="27.95" customHeight="1" x14ac:dyDescent="0.35">
      <c r="A63" s="78"/>
      <c r="B63" s="95" t="s">
        <v>40</v>
      </c>
      <c r="C63" s="12">
        <v>250</v>
      </c>
      <c r="D63" s="13">
        <v>27.53</v>
      </c>
      <c r="E63" s="13">
        <v>7.47</v>
      </c>
      <c r="F63" s="13">
        <v>21.95</v>
      </c>
      <c r="G63" s="13">
        <v>265</v>
      </c>
      <c r="H63" s="10">
        <v>2004</v>
      </c>
      <c r="I63" s="10">
        <v>436</v>
      </c>
    </row>
    <row r="64" spans="1:9" s="4" customFormat="1" ht="27.95" customHeight="1" x14ac:dyDescent="0.35">
      <c r="A64" s="77"/>
      <c r="B64" s="94" t="s">
        <v>80</v>
      </c>
      <c r="C64" s="16">
        <v>40</v>
      </c>
      <c r="D64" s="13">
        <v>2.2400000000000002</v>
      </c>
      <c r="E64" s="13">
        <v>0.44</v>
      </c>
      <c r="F64" s="13">
        <v>19.760000000000002</v>
      </c>
      <c r="G64" s="13">
        <v>91.96</v>
      </c>
      <c r="H64" s="10" t="s">
        <v>14</v>
      </c>
      <c r="I64" s="10" t="s">
        <v>14</v>
      </c>
    </row>
    <row r="65" spans="1:9" s="4" customFormat="1" ht="27.95" customHeight="1" x14ac:dyDescent="0.35">
      <c r="A65" s="78"/>
      <c r="B65" s="95" t="s">
        <v>58</v>
      </c>
      <c r="C65" s="12">
        <v>40</v>
      </c>
      <c r="D65" s="13">
        <v>4.74</v>
      </c>
      <c r="E65" s="13">
        <v>0.6</v>
      </c>
      <c r="F65" s="13">
        <v>28.98</v>
      </c>
      <c r="G65" s="13">
        <v>140.28</v>
      </c>
      <c r="H65" s="10" t="s">
        <v>14</v>
      </c>
      <c r="I65" s="10" t="s">
        <v>14</v>
      </c>
    </row>
    <row r="66" spans="1:9" s="4" customFormat="1" ht="27.95" customHeight="1" x14ac:dyDescent="0.35">
      <c r="A66" s="78"/>
      <c r="B66" s="95" t="s">
        <v>57</v>
      </c>
      <c r="C66" s="12">
        <v>200</v>
      </c>
      <c r="D66" s="13">
        <v>1.4</v>
      </c>
      <c r="E66" s="13">
        <v>1.6</v>
      </c>
      <c r="F66" s="13">
        <v>16.399999999999999</v>
      </c>
      <c r="G66" s="13">
        <v>86</v>
      </c>
      <c r="H66" s="11">
        <v>2005</v>
      </c>
      <c r="I66" s="11">
        <v>945</v>
      </c>
    </row>
    <row r="67" spans="1:9" s="4" customFormat="1" ht="27.95" customHeight="1" x14ac:dyDescent="0.35">
      <c r="A67" s="77"/>
      <c r="B67" s="96" t="s">
        <v>75</v>
      </c>
      <c r="C67" s="17">
        <f>SUM(C62:C66)</f>
        <v>630</v>
      </c>
      <c r="D67" s="31">
        <f>SUM(D62:D66)</f>
        <v>36.67</v>
      </c>
      <c r="E67" s="31">
        <f t="shared" ref="E67:G67" si="9">SUM(E62:E66)</f>
        <v>16.2</v>
      </c>
      <c r="F67" s="31">
        <f t="shared" si="9"/>
        <v>89.47</v>
      </c>
      <c r="G67" s="31">
        <f t="shared" si="9"/>
        <v>664.24</v>
      </c>
      <c r="H67" s="10"/>
      <c r="I67" s="10"/>
    </row>
    <row r="68" spans="1:9" s="4" customFormat="1" ht="27.95" customHeight="1" x14ac:dyDescent="0.35">
      <c r="A68" s="86"/>
      <c r="B68" s="161" t="s">
        <v>32</v>
      </c>
      <c r="C68" s="162"/>
      <c r="D68" s="162"/>
      <c r="E68" s="162"/>
      <c r="F68" s="162"/>
      <c r="G68" s="162"/>
    </row>
    <row r="69" spans="1:9" s="4" customFormat="1" ht="27.95" customHeight="1" x14ac:dyDescent="0.35">
      <c r="A69" s="78"/>
      <c r="B69" s="95" t="s">
        <v>41</v>
      </c>
      <c r="C69" s="12">
        <v>100</v>
      </c>
      <c r="D69" s="13">
        <v>0.86</v>
      </c>
      <c r="E69" s="13">
        <v>3.65</v>
      </c>
      <c r="F69" s="13">
        <v>5.0199999999999996</v>
      </c>
      <c r="G69" s="13">
        <v>94.26</v>
      </c>
      <c r="H69" s="11">
        <v>2017</v>
      </c>
      <c r="I69" s="11">
        <v>52</v>
      </c>
    </row>
    <row r="70" spans="1:9" s="4" customFormat="1" ht="27.95" customHeight="1" x14ac:dyDescent="0.35">
      <c r="A70" s="81"/>
      <c r="B70" s="97" t="s">
        <v>42</v>
      </c>
      <c r="C70" s="40">
        <v>250</v>
      </c>
      <c r="D70" s="41">
        <v>1.68</v>
      </c>
      <c r="E70" s="41">
        <v>5.98</v>
      </c>
      <c r="F70" s="41">
        <v>9.35</v>
      </c>
      <c r="G70" s="41">
        <v>118.36</v>
      </c>
      <c r="H70" s="39">
        <v>2017</v>
      </c>
      <c r="I70" s="39">
        <v>99</v>
      </c>
    </row>
    <row r="71" spans="1:9" s="4" customFormat="1" ht="27.95" customHeight="1" x14ac:dyDescent="0.35">
      <c r="A71" s="81"/>
      <c r="B71" s="97" t="s">
        <v>115</v>
      </c>
      <c r="C71" s="12">
        <v>100</v>
      </c>
      <c r="D71" s="13">
        <v>15.55</v>
      </c>
      <c r="E71" s="13">
        <v>11.55</v>
      </c>
      <c r="F71" s="13">
        <v>15.7</v>
      </c>
      <c r="G71" s="13">
        <v>228.75</v>
      </c>
      <c r="H71" s="10">
        <v>2005</v>
      </c>
      <c r="I71" s="10">
        <v>608</v>
      </c>
    </row>
    <row r="72" spans="1:9" s="4" customFormat="1" ht="27.95" customHeight="1" x14ac:dyDescent="0.35">
      <c r="A72" s="78"/>
      <c r="B72" s="95" t="s">
        <v>78</v>
      </c>
      <c r="C72" s="12">
        <v>200</v>
      </c>
      <c r="D72" s="13">
        <v>10.7</v>
      </c>
      <c r="E72" s="13">
        <v>11.27</v>
      </c>
      <c r="F72" s="13">
        <v>45.96</v>
      </c>
      <c r="G72" s="13">
        <v>311.88</v>
      </c>
      <c r="H72" s="11">
        <v>2005</v>
      </c>
      <c r="I72" s="11">
        <v>421</v>
      </c>
    </row>
    <row r="73" spans="1:9" s="116" customFormat="1" ht="27.95" customHeight="1" x14ac:dyDescent="0.35">
      <c r="A73" s="77"/>
      <c r="B73" s="94" t="s">
        <v>80</v>
      </c>
      <c r="C73" s="16">
        <v>40</v>
      </c>
      <c r="D73" s="13">
        <v>2.2400000000000002</v>
      </c>
      <c r="E73" s="13">
        <v>0.44</v>
      </c>
      <c r="F73" s="13">
        <v>19.760000000000002</v>
      </c>
      <c r="G73" s="13">
        <v>91.96</v>
      </c>
      <c r="H73" s="10" t="s">
        <v>14</v>
      </c>
      <c r="I73" s="10" t="s">
        <v>14</v>
      </c>
    </row>
    <row r="74" spans="1:9" s="4" customFormat="1" ht="27.95" customHeight="1" x14ac:dyDescent="0.35">
      <c r="A74" s="77"/>
      <c r="B74" s="94" t="s">
        <v>86</v>
      </c>
      <c r="C74" s="16">
        <v>200</v>
      </c>
      <c r="D74" s="13">
        <v>1</v>
      </c>
      <c r="E74" s="13">
        <v>0.2</v>
      </c>
      <c r="F74" s="13">
        <v>19.760000000000002</v>
      </c>
      <c r="G74" s="13">
        <v>83.4</v>
      </c>
      <c r="H74" s="10">
        <v>2011</v>
      </c>
      <c r="I74" s="10">
        <v>389</v>
      </c>
    </row>
    <row r="75" spans="1:9" s="4" customFormat="1" ht="27.95" customHeight="1" x14ac:dyDescent="0.35">
      <c r="A75" s="77"/>
      <c r="B75" s="96" t="s">
        <v>75</v>
      </c>
      <c r="C75" s="17">
        <f>SUM(C69:C74)</f>
        <v>890</v>
      </c>
      <c r="D75" s="114">
        <f t="shared" ref="D75:G75" si="10">SUM(D69:D74)</f>
        <v>32.03</v>
      </c>
      <c r="E75" s="114">
        <f t="shared" si="10"/>
        <v>33.090000000000003</v>
      </c>
      <c r="F75" s="114">
        <f t="shared" si="10"/>
        <v>115.55000000000001</v>
      </c>
      <c r="G75" s="114">
        <f t="shared" si="10"/>
        <v>928.61</v>
      </c>
      <c r="H75" s="10"/>
      <c r="I75" s="10"/>
    </row>
    <row r="76" spans="1:9" s="4" customFormat="1" ht="27.95" customHeight="1" x14ac:dyDescent="0.35">
      <c r="A76" s="84"/>
      <c r="B76" s="139" t="s">
        <v>23</v>
      </c>
      <c r="C76" s="140"/>
      <c r="D76" s="140"/>
      <c r="E76" s="140"/>
      <c r="F76" s="140"/>
      <c r="G76" s="140"/>
    </row>
    <row r="77" spans="1:9" s="4" customFormat="1" ht="27.95" customHeight="1" x14ac:dyDescent="0.35">
      <c r="A77" s="78"/>
      <c r="B77" s="95" t="s">
        <v>116</v>
      </c>
      <c r="C77" s="12">
        <v>150</v>
      </c>
      <c r="D77" s="13">
        <v>11</v>
      </c>
      <c r="E77" s="13">
        <v>7.7</v>
      </c>
      <c r="F77" s="13">
        <v>34.4</v>
      </c>
      <c r="G77" s="13">
        <v>324.39999999999998</v>
      </c>
      <c r="H77" s="10">
        <v>2011</v>
      </c>
      <c r="I77" s="10">
        <v>225</v>
      </c>
    </row>
    <row r="78" spans="1:9" s="19" customFormat="1" ht="27.95" customHeight="1" x14ac:dyDescent="0.35">
      <c r="A78" s="77"/>
      <c r="B78" s="94" t="s">
        <v>45</v>
      </c>
      <c r="C78" s="12">
        <v>200</v>
      </c>
      <c r="D78" s="13">
        <v>5.8</v>
      </c>
      <c r="E78" s="13">
        <v>5</v>
      </c>
      <c r="F78" s="13">
        <v>8</v>
      </c>
      <c r="G78" s="13">
        <v>106</v>
      </c>
      <c r="H78" s="10">
        <v>2005</v>
      </c>
      <c r="I78" s="10">
        <v>966</v>
      </c>
    </row>
    <row r="79" spans="1:9" s="19" customFormat="1" ht="27.95" customHeight="1" x14ac:dyDescent="0.35">
      <c r="A79" s="82"/>
      <c r="B79" s="96" t="s">
        <v>75</v>
      </c>
      <c r="C79" s="17">
        <f>SUM(C77:C78)</f>
        <v>350</v>
      </c>
      <c r="D79" s="18">
        <f t="shared" ref="D79:G79" si="11">SUM(D77:D78)</f>
        <v>16.8</v>
      </c>
      <c r="E79" s="18">
        <f t="shared" si="11"/>
        <v>12.7</v>
      </c>
      <c r="F79" s="18">
        <f t="shared" si="11"/>
        <v>42.4</v>
      </c>
      <c r="G79" s="18">
        <f t="shared" si="11"/>
        <v>430.4</v>
      </c>
      <c r="H79" s="122"/>
      <c r="I79" s="122"/>
    </row>
    <row r="80" spans="1:9" s="19" customFormat="1" ht="27.95" customHeight="1" x14ac:dyDescent="0.35">
      <c r="A80" s="82"/>
      <c r="B80" s="100" t="s">
        <v>27</v>
      </c>
      <c r="C80" s="17">
        <f>SUM(C67,C75,C79)</f>
        <v>1870</v>
      </c>
      <c r="D80" s="18">
        <f t="shared" ref="D80:G80" si="12">SUM(D67,D75,D79)</f>
        <v>85.5</v>
      </c>
      <c r="E80" s="18">
        <f t="shared" si="12"/>
        <v>61.990000000000009</v>
      </c>
      <c r="F80" s="18">
        <f t="shared" si="12"/>
        <v>247.42000000000002</v>
      </c>
      <c r="G80" s="18">
        <f t="shared" si="12"/>
        <v>2023.25</v>
      </c>
      <c r="H80" s="122"/>
      <c r="I80" s="122"/>
    </row>
    <row r="81" spans="1:10" s="19" customFormat="1" ht="27.95" customHeight="1" x14ac:dyDescent="0.35">
      <c r="A81" s="42"/>
      <c r="B81" s="104"/>
      <c r="C81" s="44"/>
      <c r="D81" s="36"/>
      <c r="E81" s="36"/>
      <c r="F81" s="36"/>
      <c r="G81" s="36"/>
      <c r="H81" s="43"/>
      <c r="I81" s="43"/>
    </row>
    <row r="82" spans="1:10" s="4" customFormat="1" ht="27.95" customHeight="1" x14ac:dyDescent="0.35">
      <c r="A82" s="64"/>
      <c r="B82" s="163" t="s">
        <v>90</v>
      </c>
      <c r="C82" s="164"/>
      <c r="D82" s="164"/>
      <c r="E82" s="164"/>
      <c r="F82" s="164"/>
      <c r="G82" s="164"/>
    </row>
    <row r="83" spans="1:10" s="4" customFormat="1" ht="27.95" customHeight="1" x14ac:dyDescent="0.35">
      <c r="A83" s="64"/>
      <c r="B83" s="148" t="s">
        <v>1</v>
      </c>
      <c r="C83" s="150" t="s">
        <v>4</v>
      </c>
      <c r="D83" s="145" t="s">
        <v>5</v>
      </c>
      <c r="E83" s="146"/>
      <c r="F83" s="146"/>
      <c r="G83" s="147"/>
      <c r="H83" s="137" t="s">
        <v>2</v>
      </c>
      <c r="I83" s="137" t="s">
        <v>3</v>
      </c>
    </row>
    <row r="84" spans="1:10" s="4" customFormat="1" ht="27.95" customHeight="1" x14ac:dyDescent="0.35">
      <c r="A84" s="64"/>
      <c r="B84" s="149"/>
      <c r="C84" s="151"/>
      <c r="D84" s="18" t="s">
        <v>6</v>
      </c>
      <c r="E84" s="18" t="s">
        <v>7</v>
      </c>
      <c r="F84" s="18" t="s">
        <v>8</v>
      </c>
      <c r="G84" s="18" t="s">
        <v>9</v>
      </c>
      <c r="H84" s="138"/>
      <c r="I84" s="138"/>
    </row>
    <row r="85" spans="1:10" s="19" customFormat="1" ht="27.95" customHeight="1" x14ac:dyDescent="0.35">
      <c r="A85" s="38"/>
      <c r="B85" s="144" t="s">
        <v>28</v>
      </c>
      <c r="C85" s="142"/>
      <c r="D85" s="142"/>
      <c r="E85" s="142"/>
      <c r="F85" s="142"/>
      <c r="G85" s="142"/>
    </row>
    <row r="86" spans="1:10" s="4" customFormat="1" ht="27.95" customHeight="1" x14ac:dyDescent="0.35">
      <c r="A86" s="77"/>
      <c r="B86" s="94" t="s">
        <v>79</v>
      </c>
      <c r="C86" s="12">
        <v>200</v>
      </c>
      <c r="D86" s="13">
        <v>27.52</v>
      </c>
      <c r="E86" s="13">
        <v>28.32</v>
      </c>
      <c r="F86" s="13">
        <v>3.51</v>
      </c>
      <c r="G86" s="13">
        <v>404</v>
      </c>
      <c r="H86" s="35">
        <v>2017</v>
      </c>
      <c r="I86" s="35">
        <v>181</v>
      </c>
    </row>
    <row r="87" spans="1:10" s="4" customFormat="1" ht="27.95" customHeight="1" x14ac:dyDescent="0.35">
      <c r="A87" s="32"/>
      <c r="B87" s="101" t="s">
        <v>46</v>
      </c>
      <c r="C87" s="33">
        <v>100</v>
      </c>
      <c r="D87" s="13">
        <v>15.55</v>
      </c>
      <c r="E87" s="13">
        <v>11.55</v>
      </c>
      <c r="F87" s="13">
        <v>15.7</v>
      </c>
      <c r="G87" s="13">
        <v>228.75</v>
      </c>
      <c r="H87" s="11">
        <v>3</v>
      </c>
      <c r="I87" s="11">
        <v>2017</v>
      </c>
      <c r="J87" s="115"/>
    </row>
    <row r="88" spans="1:10" s="4" customFormat="1" ht="27.95" customHeight="1" x14ac:dyDescent="0.35">
      <c r="A88" s="83"/>
      <c r="B88" s="99" t="s">
        <v>53</v>
      </c>
      <c r="C88" s="12">
        <v>200</v>
      </c>
      <c r="D88" s="13">
        <v>3.52</v>
      </c>
      <c r="E88" s="13">
        <v>3.72</v>
      </c>
      <c r="F88" s="13">
        <v>25.49</v>
      </c>
      <c r="G88" s="13">
        <v>145.19999999999999</v>
      </c>
      <c r="H88" s="12">
        <v>2017</v>
      </c>
      <c r="I88" s="12">
        <v>382</v>
      </c>
    </row>
    <row r="89" spans="1:10" s="4" customFormat="1" ht="27.95" customHeight="1" x14ac:dyDescent="0.35">
      <c r="A89" s="78"/>
      <c r="B89" s="95" t="s">
        <v>58</v>
      </c>
      <c r="C89" s="12">
        <v>60</v>
      </c>
      <c r="D89" s="13">
        <v>4.74</v>
      </c>
      <c r="E89" s="13">
        <v>0.6</v>
      </c>
      <c r="F89" s="13">
        <v>28.98</v>
      </c>
      <c r="G89" s="13">
        <v>140.28</v>
      </c>
      <c r="H89" s="10" t="s">
        <v>14</v>
      </c>
      <c r="I89" s="10" t="s">
        <v>14</v>
      </c>
    </row>
    <row r="90" spans="1:10" s="4" customFormat="1" ht="27.95" customHeight="1" x14ac:dyDescent="0.35">
      <c r="A90" s="77"/>
      <c r="B90" s="94" t="s">
        <v>80</v>
      </c>
      <c r="C90" s="16">
        <v>40</v>
      </c>
      <c r="D90" s="13">
        <v>2.2400000000000002</v>
      </c>
      <c r="E90" s="13">
        <v>0.44</v>
      </c>
      <c r="F90" s="13">
        <v>19.760000000000002</v>
      </c>
      <c r="G90" s="13">
        <v>91.96</v>
      </c>
      <c r="H90" s="10" t="s">
        <v>14</v>
      </c>
      <c r="I90" s="10" t="s">
        <v>14</v>
      </c>
    </row>
    <row r="91" spans="1:10" s="19" customFormat="1" ht="27.95" customHeight="1" x14ac:dyDescent="0.35">
      <c r="A91" s="87"/>
      <c r="B91" s="96" t="s">
        <v>75</v>
      </c>
      <c r="C91" s="17">
        <f t="shared" ref="C91:G91" si="13">SUM(C86:C90)</f>
        <v>600</v>
      </c>
      <c r="D91" s="18">
        <f t="shared" si="13"/>
        <v>53.570000000000007</v>
      </c>
      <c r="E91" s="18">
        <f t="shared" si="13"/>
        <v>44.63</v>
      </c>
      <c r="F91" s="18">
        <f t="shared" si="13"/>
        <v>93.440000000000012</v>
      </c>
      <c r="G91" s="18">
        <f t="shared" si="13"/>
        <v>1010.19</v>
      </c>
      <c r="H91" s="45"/>
      <c r="I91" s="45"/>
    </row>
    <row r="92" spans="1:10" s="4" customFormat="1" ht="27.95" customHeight="1" x14ac:dyDescent="0.35">
      <c r="A92" s="80"/>
      <c r="B92" s="143" t="s">
        <v>32</v>
      </c>
      <c r="C92" s="142"/>
      <c r="D92" s="142"/>
      <c r="E92" s="142"/>
      <c r="F92" s="142"/>
      <c r="G92" s="142"/>
    </row>
    <row r="93" spans="1:10" s="4" customFormat="1" ht="27.95" customHeight="1" x14ac:dyDescent="0.35">
      <c r="A93" s="78"/>
      <c r="B93" s="95" t="s">
        <v>47</v>
      </c>
      <c r="C93" s="12">
        <v>100</v>
      </c>
      <c r="D93" s="13">
        <v>1.08</v>
      </c>
      <c r="E93" s="13">
        <v>0.18</v>
      </c>
      <c r="F93" s="13">
        <v>8.6199999999999992</v>
      </c>
      <c r="G93" s="13">
        <v>66.599999999999994</v>
      </c>
      <c r="H93" s="11">
        <v>2010</v>
      </c>
      <c r="I93" s="11">
        <v>38</v>
      </c>
    </row>
    <row r="94" spans="1:10" s="4" customFormat="1" ht="27.95" customHeight="1" x14ac:dyDescent="0.35">
      <c r="A94" s="81"/>
      <c r="B94" s="97" t="s">
        <v>48</v>
      </c>
      <c r="C94" s="40">
        <v>250</v>
      </c>
      <c r="D94" s="15">
        <v>1.51</v>
      </c>
      <c r="E94" s="15">
        <v>3.42</v>
      </c>
      <c r="F94" s="15">
        <v>7.8540000000000001</v>
      </c>
      <c r="G94" s="15">
        <v>101.17</v>
      </c>
      <c r="H94" s="39">
        <v>2005</v>
      </c>
      <c r="I94" s="39">
        <v>170</v>
      </c>
    </row>
    <row r="95" spans="1:10" s="135" customFormat="1" ht="27.95" customHeight="1" x14ac:dyDescent="0.35">
      <c r="A95" s="56"/>
      <c r="B95" s="102" t="s">
        <v>119</v>
      </c>
      <c r="C95" s="21">
        <v>120</v>
      </c>
      <c r="D95" s="13">
        <v>17.43</v>
      </c>
      <c r="E95" s="13">
        <v>11.64</v>
      </c>
      <c r="F95" s="13">
        <v>7.1</v>
      </c>
      <c r="G95" s="14">
        <v>212.4</v>
      </c>
      <c r="H95" s="35">
        <v>2005</v>
      </c>
      <c r="I95" s="10">
        <v>690</v>
      </c>
    </row>
    <row r="96" spans="1:10" s="4" customFormat="1" ht="27.95" customHeight="1" x14ac:dyDescent="0.35">
      <c r="A96" s="78"/>
      <c r="B96" s="95" t="s">
        <v>50</v>
      </c>
      <c r="C96" s="12">
        <v>180</v>
      </c>
      <c r="D96" s="13">
        <v>3.67</v>
      </c>
      <c r="E96" s="13">
        <v>5.76</v>
      </c>
      <c r="F96" s="13">
        <v>24.53</v>
      </c>
      <c r="G96" s="13">
        <v>164.7</v>
      </c>
      <c r="H96" s="11">
        <v>2017</v>
      </c>
      <c r="I96" s="11">
        <v>312</v>
      </c>
    </row>
    <row r="97" spans="1:9" s="4" customFormat="1" ht="27.95" customHeight="1" x14ac:dyDescent="0.35">
      <c r="A97" s="88"/>
      <c r="B97" s="105" t="s">
        <v>22</v>
      </c>
      <c r="C97" s="47">
        <v>200</v>
      </c>
      <c r="D97" s="48">
        <v>0.04</v>
      </c>
      <c r="E97" s="48">
        <v>0</v>
      </c>
      <c r="F97" s="48">
        <v>24.76</v>
      </c>
      <c r="G97" s="48">
        <v>94.2</v>
      </c>
      <c r="H97" s="22">
        <v>2017</v>
      </c>
      <c r="I97" s="22">
        <v>349</v>
      </c>
    </row>
    <row r="98" spans="1:9" s="4" customFormat="1" ht="27.95" customHeight="1" x14ac:dyDescent="0.35">
      <c r="A98" s="78"/>
      <c r="B98" s="95" t="s">
        <v>38</v>
      </c>
      <c r="C98" s="12">
        <v>30</v>
      </c>
      <c r="D98" s="13">
        <f>0.38*30/20</f>
        <v>0.57000000000000006</v>
      </c>
      <c r="E98" s="13">
        <v>1.62</v>
      </c>
      <c r="F98" s="13">
        <v>9.6199999999999992</v>
      </c>
      <c r="G98" s="13">
        <f>82.9*30/20</f>
        <v>124.35</v>
      </c>
      <c r="H98" s="10" t="s">
        <v>14</v>
      </c>
      <c r="I98" s="10" t="s">
        <v>14</v>
      </c>
    </row>
    <row r="99" spans="1:9" s="4" customFormat="1" ht="27.95" customHeight="1" x14ac:dyDescent="0.35">
      <c r="A99" s="77"/>
      <c r="B99" s="94" t="s">
        <v>80</v>
      </c>
      <c r="C99" s="16">
        <v>40</v>
      </c>
      <c r="D99" s="13">
        <v>2.2400000000000002</v>
      </c>
      <c r="E99" s="13">
        <v>0.44</v>
      </c>
      <c r="F99" s="13">
        <v>19.760000000000002</v>
      </c>
      <c r="G99" s="13">
        <v>91.96</v>
      </c>
      <c r="H99" s="10" t="s">
        <v>14</v>
      </c>
      <c r="I99" s="10" t="s">
        <v>14</v>
      </c>
    </row>
    <row r="100" spans="1:9" s="19" customFormat="1" ht="27.95" customHeight="1" x14ac:dyDescent="0.35">
      <c r="A100" s="87"/>
      <c r="B100" s="96" t="s">
        <v>75</v>
      </c>
      <c r="C100" s="17">
        <f>SUM(C93:C99)</f>
        <v>920</v>
      </c>
      <c r="D100" s="18">
        <f>SUM(D93:D99)</f>
        <v>26.54</v>
      </c>
      <c r="E100" s="18">
        <f>SUM(E93:E99)</f>
        <v>23.060000000000002</v>
      </c>
      <c r="F100" s="18">
        <f>SUM(F93:F99)</f>
        <v>102.24400000000001</v>
      </c>
      <c r="G100" s="18">
        <f>SUM(G93:G99)</f>
        <v>855.38</v>
      </c>
      <c r="H100" s="45"/>
      <c r="I100" s="45"/>
    </row>
    <row r="101" spans="1:9" s="4" customFormat="1" ht="27.95" customHeight="1" x14ac:dyDescent="0.35">
      <c r="A101" s="84"/>
      <c r="B101" s="139" t="s">
        <v>23</v>
      </c>
      <c r="C101" s="140"/>
      <c r="D101" s="140"/>
      <c r="E101" s="140"/>
      <c r="F101" s="140"/>
      <c r="G101" s="140"/>
    </row>
    <row r="102" spans="1:9" s="115" customFormat="1" ht="27.95" customHeight="1" x14ac:dyDescent="0.35">
      <c r="A102" s="78"/>
      <c r="B102" s="95" t="s">
        <v>118</v>
      </c>
      <c r="C102" s="12">
        <v>50</v>
      </c>
      <c r="D102" s="13">
        <v>2.9</v>
      </c>
      <c r="E102" s="13">
        <v>11.4</v>
      </c>
      <c r="F102" s="13">
        <v>19.399999999999999</v>
      </c>
      <c r="G102" s="13">
        <v>191.9</v>
      </c>
      <c r="H102" s="35">
        <v>2011</v>
      </c>
      <c r="I102" s="35">
        <v>1</v>
      </c>
    </row>
    <row r="103" spans="1:9" s="115" customFormat="1" ht="27.95" customHeight="1" x14ac:dyDescent="0.35">
      <c r="A103" s="78"/>
      <c r="B103" s="95" t="s">
        <v>15</v>
      </c>
      <c r="C103" s="12">
        <v>200</v>
      </c>
      <c r="D103" s="13">
        <v>0.1</v>
      </c>
      <c r="E103" s="13">
        <v>0</v>
      </c>
      <c r="F103" s="13">
        <v>11</v>
      </c>
      <c r="G103" s="13">
        <v>44.2</v>
      </c>
      <c r="H103" s="11">
        <v>2017</v>
      </c>
      <c r="I103" s="11">
        <v>376</v>
      </c>
    </row>
    <row r="104" spans="1:9" s="4" customFormat="1" ht="27.95" customHeight="1" x14ac:dyDescent="0.35">
      <c r="A104" s="78"/>
      <c r="B104" s="95" t="s">
        <v>31</v>
      </c>
      <c r="C104" s="12">
        <v>100</v>
      </c>
      <c r="D104" s="13">
        <v>0.4</v>
      </c>
      <c r="E104" s="13">
        <v>0.4</v>
      </c>
      <c r="F104" s="13">
        <v>9.8000000000000007</v>
      </c>
      <c r="G104" s="13">
        <v>47</v>
      </c>
      <c r="H104" s="11">
        <v>2005</v>
      </c>
      <c r="I104" s="11">
        <v>847</v>
      </c>
    </row>
    <row r="105" spans="1:9" s="19" customFormat="1" ht="27.95" customHeight="1" x14ac:dyDescent="0.35">
      <c r="A105" s="82"/>
      <c r="B105" s="96" t="s">
        <v>75</v>
      </c>
      <c r="C105" s="17">
        <f>SUM(C102:C104)</f>
        <v>350</v>
      </c>
      <c r="D105" s="18">
        <f>SUM(D102:D104)</f>
        <v>3.4</v>
      </c>
      <c r="E105" s="18">
        <f>SUM(E102:E104)</f>
        <v>11.8</v>
      </c>
      <c r="F105" s="18">
        <f>SUM(F102:F104)</f>
        <v>40.200000000000003</v>
      </c>
      <c r="G105" s="18">
        <f>SUM(G102:G104)</f>
        <v>283.10000000000002</v>
      </c>
      <c r="H105" s="122"/>
      <c r="I105" s="122"/>
    </row>
    <row r="106" spans="1:9" s="19" customFormat="1" ht="27.95" customHeight="1" x14ac:dyDescent="0.35">
      <c r="A106" s="82"/>
      <c r="B106" s="100" t="s">
        <v>27</v>
      </c>
      <c r="C106" s="17">
        <f>SUM(C91,C100,C105)</f>
        <v>1870</v>
      </c>
      <c r="D106" s="18">
        <f>SUM(D91,D100,D105)</f>
        <v>83.510000000000019</v>
      </c>
      <c r="E106" s="18">
        <f>SUM(E91,E100,E105)</f>
        <v>79.489999999999995</v>
      </c>
      <c r="F106" s="18">
        <f>SUM(F91,F100,F105)</f>
        <v>235.88400000000001</v>
      </c>
      <c r="G106" s="18">
        <f>SUM(G91,G100,G105)</f>
        <v>2148.67</v>
      </c>
      <c r="H106" s="122"/>
      <c r="I106" s="122"/>
    </row>
    <row r="107" spans="1:9" s="19" customFormat="1" ht="27.95" customHeight="1" x14ac:dyDescent="0.35">
      <c r="A107" s="82"/>
      <c r="B107" s="100"/>
      <c r="C107" s="44"/>
      <c r="D107" s="36"/>
      <c r="E107" s="36"/>
      <c r="F107" s="36"/>
      <c r="G107" s="36"/>
      <c r="H107" s="43"/>
      <c r="I107" s="43"/>
    </row>
    <row r="108" spans="1:9" s="4" customFormat="1" ht="27.95" customHeight="1" x14ac:dyDescent="0.35">
      <c r="A108" s="64"/>
      <c r="B108" s="163" t="s">
        <v>91</v>
      </c>
      <c r="C108" s="164"/>
      <c r="D108" s="164"/>
      <c r="E108" s="164"/>
      <c r="F108" s="164"/>
      <c r="G108" s="164"/>
    </row>
    <row r="109" spans="1:9" s="4" customFormat="1" ht="27.95" customHeight="1" x14ac:dyDescent="0.35">
      <c r="A109" s="64"/>
      <c r="B109" s="148" t="s">
        <v>1</v>
      </c>
      <c r="C109" s="150" t="s">
        <v>4</v>
      </c>
      <c r="D109" s="145" t="s">
        <v>5</v>
      </c>
      <c r="E109" s="146"/>
      <c r="F109" s="146"/>
      <c r="G109" s="147"/>
      <c r="H109" s="137" t="s">
        <v>2</v>
      </c>
      <c r="I109" s="137" t="s">
        <v>3</v>
      </c>
    </row>
    <row r="110" spans="1:9" s="4" customFormat="1" ht="27.95" customHeight="1" x14ac:dyDescent="0.35">
      <c r="A110" s="64"/>
      <c r="B110" s="149"/>
      <c r="C110" s="151"/>
      <c r="D110" s="18" t="s">
        <v>6</v>
      </c>
      <c r="E110" s="18" t="s">
        <v>7</v>
      </c>
      <c r="F110" s="18" t="s">
        <v>8</v>
      </c>
      <c r="G110" s="18" t="s">
        <v>9</v>
      </c>
      <c r="H110" s="138"/>
      <c r="I110" s="138"/>
    </row>
    <row r="111" spans="1:9" s="19" customFormat="1" ht="27.95" customHeight="1" x14ac:dyDescent="0.35">
      <c r="A111" s="38"/>
      <c r="B111" s="144" t="s">
        <v>28</v>
      </c>
      <c r="C111" s="142"/>
      <c r="D111" s="142"/>
      <c r="E111" s="142"/>
      <c r="F111" s="142"/>
      <c r="G111" s="142"/>
    </row>
    <row r="112" spans="1:9" s="4" customFormat="1" ht="27.95" customHeight="1" x14ac:dyDescent="0.35">
      <c r="A112" s="85"/>
      <c r="B112" s="103" t="s">
        <v>52</v>
      </c>
      <c r="C112" s="12">
        <v>100</v>
      </c>
      <c r="D112" s="13">
        <v>10.44</v>
      </c>
      <c r="E112" s="13">
        <v>13.54</v>
      </c>
      <c r="F112" s="13">
        <v>15.33</v>
      </c>
      <c r="G112" s="13">
        <v>221.1</v>
      </c>
      <c r="H112" s="10">
        <v>2017</v>
      </c>
      <c r="I112" s="10">
        <v>175</v>
      </c>
    </row>
    <row r="113" spans="1:10" s="4" customFormat="1" ht="27.95" customHeight="1" x14ac:dyDescent="0.35">
      <c r="A113" s="78"/>
      <c r="B113" s="95" t="s">
        <v>110</v>
      </c>
      <c r="C113" s="12">
        <v>100</v>
      </c>
      <c r="D113" s="13">
        <v>12.55</v>
      </c>
      <c r="E113" s="13">
        <v>11.55</v>
      </c>
      <c r="F113" s="13">
        <v>15.7</v>
      </c>
      <c r="G113" s="13">
        <v>228.75</v>
      </c>
      <c r="H113" s="11">
        <v>2010</v>
      </c>
      <c r="I113" s="11">
        <v>286</v>
      </c>
      <c r="J113" s="115"/>
    </row>
    <row r="114" spans="1:10" s="4" customFormat="1" ht="27.95" customHeight="1" x14ac:dyDescent="0.35">
      <c r="A114" s="78"/>
      <c r="B114" s="95" t="s">
        <v>43</v>
      </c>
      <c r="C114" s="12">
        <v>180</v>
      </c>
      <c r="D114" s="13">
        <v>5.52</v>
      </c>
      <c r="E114" s="13">
        <v>4.5199999999999996</v>
      </c>
      <c r="F114" s="13">
        <v>26.45</v>
      </c>
      <c r="G114" s="13">
        <v>168.45</v>
      </c>
      <c r="H114" s="11">
        <v>2017</v>
      </c>
      <c r="I114" s="11">
        <v>202</v>
      </c>
    </row>
    <row r="115" spans="1:10" s="4" customFormat="1" ht="27.95" customHeight="1" x14ac:dyDescent="0.35">
      <c r="A115" s="83"/>
      <c r="B115" s="99" t="s">
        <v>24</v>
      </c>
      <c r="C115" s="12">
        <v>200</v>
      </c>
      <c r="D115" s="13">
        <v>2.52</v>
      </c>
      <c r="E115" s="13">
        <v>3.72</v>
      </c>
      <c r="F115" s="13">
        <v>15.49</v>
      </c>
      <c r="G115" s="13">
        <v>145.19999999999999</v>
      </c>
      <c r="H115" s="12">
        <v>2017</v>
      </c>
      <c r="I115" s="12">
        <v>382</v>
      </c>
    </row>
    <row r="116" spans="1:10" s="4" customFormat="1" ht="27.95" customHeight="1" x14ac:dyDescent="0.35">
      <c r="A116" s="77"/>
      <c r="B116" s="94" t="s">
        <v>13</v>
      </c>
      <c r="C116" s="16">
        <v>40</v>
      </c>
      <c r="D116" s="13">
        <v>2.2400000000000002</v>
      </c>
      <c r="E116" s="13">
        <v>0.44</v>
      </c>
      <c r="F116" s="13">
        <v>19.760000000000002</v>
      </c>
      <c r="G116" s="13">
        <v>91.96</v>
      </c>
      <c r="H116" s="10" t="s">
        <v>14</v>
      </c>
      <c r="I116" s="10" t="s">
        <v>14</v>
      </c>
    </row>
    <row r="117" spans="1:10" s="19" customFormat="1" ht="27.95" customHeight="1" x14ac:dyDescent="0.35">
      <c r="A117" s="82"/>
      <c r="B117" s="100" t="s">
        <v>75</v>
      </c>
      <c r="C117" s="17">
        <f>SUM(C112:C116)</f>
        <v>620</v>
      </c>
      <c r="D117" s="18">
        <f t="shared" ref="D117:G117" si="14">SUM(D112:D116)</f>
        <v>33.270000000000003</v>
      </c>
      <c r="E117" s="18">
        <f t="shared" si="14"/>
        <v>33.769999999999996</v>
      </c>
      <c r="F117" s="18">
        <f t="shared" si="14"/>
        <v>92.73</v>
      </c>
      <c r="G117" s="18">
        <f t="shared" si="14"/>
        <v>855.46</v>
      </c>
      <c r="H117" s="122"/>
      <c r="I117" s="122"/>
    </row>
    <row r="118" spans="1:10" s="4" customFormat="1" ht="27.95" customHeight="1" x14ac:dyDescent="0.35">
      <c r="A118" s="80"/>
      <c r="B118" s="143" t="s">
        <v>32</v>
      </c>
      <c r="C118" s="142"/>
      <c r="D118" s="142"/>
      <c r="E118" s="142"/>
      <c r="F118" s="142"/>
      <c r="G118" s="142"/>
    </row>
    <row r="119" spans="1:10" s="4" customFormat="1" ht="27.95" customHeight="1" x14ac:dyDescent="0.35">
      <c r="A119" s="78"/>
      <c r="B119" s="95" t="s">
        <v>111</v>
      </c>
      <c r="C119" s="12">
        <v>100</v>
      </c>
      <c r="D119" s="13">
        <v>1.66</v>
      </c>
      <c r="E119" s="13">
        <v>4.18</v>
      </c>
      <c r="F119" s="13">
        <v>8.19</v>
      </c>
      <c r="G119" s="13">
        <v>77.099999999999994</v>
      </c>
      <c r="H119" s="11">
        <v>2010</v>
      </c>
      <c r="I119" s="11">
        <v>34</v>
      </c>
    </row>
    <row r="120" spans="1:10" s="4" customFormat="1" ht="27.95" customHeight="1" x14ac:dyDescent="0.35">
      <c r="A120" s="77"/>
      <c r="B120" s="94" t="s">
        <v>99</v>
      </c>
      <c r="C120" s="21">
        <v>250</v>
      </c>
      <c r="D120" s="13">
        <v>4.53</v>
      </c>
      <c r="E120" s="13">
        <v>4.37</v>
      </c>
      <c r="F120" s="13">
        <v>20.93</v>
      </c>
      <c r="G120" s="13">
        <v>173.6</v>
      </c>
      <c r="H120" s="10">
        <v>2005</v>
      </c>
      <c r="I120" s="10">
        <v>206</v>
      </c>
    </row>
    <row r="121" spans="1:10" s="4" customFormat="1" ht="27.95" customHeight="1" x14ac:dyDescent="0.35">
      <c r="B121" s="98" t="s">
        <v>54</v>
      </c>
      <c r="C121" s="12">
        <v>100</v>
      </c>
      <c r="D121" s="13">
        <v>12.35</v>
      </c>
      <c r="E121" s="13">
        <v>14.24</v>
      </c>
      <c r="F121" s="13">
        <v>6.54</v>
      </c>
      <c r="G121" s="13">
        <v>216.8</v>
      </c>
      <c r="H121" s="11">
        <v>2017</v>
      </c>
      <c r="I121" s="11">
        <v>290</v>
      </c>
    </row>
    <row r="122" spans="1:10" s="4" customFormat="1" ht="27.95" customHeight="1" x14ac:dyDescent="0.35">
      <c r="A122" s="78"/>
      <c r="B122" s="102" t="s">
        <v>21</v>
      </c>
      <c r="C122" s="35">
        <v>180</v>
      </c>
      <c r="D122" s="13">
        <v>8.9499999999999993</v>
      </c>
      <c r="E122" s="13">
        <f>5.17*200/150</f>
        <v>6.8933333333333335</v>
      </c>
      <c r="F122" s="13">
        <v>47.76</v>
      </c>
      <c r="G122" s="13">
        <v>282.39999999999998</v>
      </c>
      <c r="H122" s="22">
        <v>2017</v>
      </c>
      <c r="I122" s="22">
        <v>302</v>
      </c>
    </row>
    <row r="123" spans="1:10" s="4" customFormat="1" ht="27.95" customHeight="1" x14ac:dyDescent="0.35">
      <c r="A123" s="78"/>
      <c r="B123" s="95" t="s">
        <v>55</v>
      </c>
      <c r="C123" s="12">
        <v>200</v>
      </c>
      <c r="D123" s="13">
        <v>0.7</v>
      </c>
      <c r="E123" s="13">
        <v>0.3</v>
      </c>
      <c r="F123" s="13">
        <v>20.2</v>
      </c>
      <c r="G123" s="13">
        <v>98.1</v>
      </c>
      <c r="H123" s="11">
        <v>2011</v>
      </c>
      <c r="I123" s="11">
        <v>388</v>
      </c>
    </row>
    <row r="124" spans="1:10" s="4" customFormat="1" ht="27.95" customHeight="1" x14ac:dyDescent="0.35">
      <c r="A124" s="77"/>
      <c r="B124" s="94" t="s">
        <v>80</v>
      </c>
      <c r="C124" s="16">
        <v>40</v>
      </c>
      <c r="D124" s="13">
        <v>2.2400000000000002</v>
      </c>
      <c r="E124" s="13">
        <v>0.44</v>
      </c>
      <c r="F124" s="13">
        <v>19.760000000000002</v>
      </c>
      <c r="G124" s="13">
        <v>91.96</v>
      </c>
      <c r="H124" s="10" t="s">
        <v>14</v>
      </c>
      <c r="I124" s="10" t="s">
        <v>14</v>
      </c>
    </row>
    <row r="125" spans="1:10" s="19" customFormat="1" ht="27.95" customHeight="1" x14ac:dyDescent="0.35">
      <c r="A125" s="82"/>
      <c r="B125" s="100" t="s">
        <v>75</v>
      </c>
      <c r="C125" s="17">
        <f>SUM(C119:C124)</f>
        <v>870</v>
      </c>
      <c r="D125" s="18">
        <f t="shared" ref="D125:G125" si="15">SUM(D119:D124)</f>
        <v>30.43</v>
      </c>
      <c r="E125" s="18">
        <f t="shared" si="15"/>
        <v>30.423333333333336</v>
      </c>
      <c r="F125" s="18">
        <f t="shared" si="15"/>
        <v>123.38</v>
      </c>
      <c r="G125" s="18">
        <f t="shared" si="15"/>
        <v>939.96</v>
      </c>
      <c r="H125" s="122"/>
      <c r="I125" s="122"/>
    </row>
    <row r="126" spans="1:10" s="4" customFormat="1" ht="27.95" customHeight="1" x14ac:dyDescent="0.35">
      <c r="A126" s="84"/>
      <c r="B126" s="139" t="s">
        <v>23</v>
      </c>
      <c r="C126" s="140"/>
      <c r="D126" s="140"/>
      <c r="E126" s="140"/>
      <c r="F126" s="140"/>
      <c r="G126" s="140"/>
    </row>
    <row r="127" spans="1:10" s="4" customFormat="1" ht="27.95" customHeight="1" x14ac:dyDescent="0.35">
      <c r="A127" s="78"/>
      <c r="B127" s="95" t="s">
        <v>56</v>
      </c>
      <c r="C127" s="12">
        <v>50</v>
      </c>
      <c r="D127" s="13">
        <f>0.38*30/20</f>
        <v>0.57000000000000006</v>
      </c>
      <c r="E127" s="13">
        <v>1.62</v>
      </c>
      <c r="F127" s="13">
        <v>9.6199999999999992</v>
      </c>
      <c r="G127" s="13">
        <f>82.9*30/20</f>
        <v>124.35</v>
      </c>
      <c r="H127" s="10" t="s">
        <v>14</v>
      </c>
      <c r="I127" s="10" t="s">
        <v>14</v>
      </c>
    </row>
    <row r="128" spans="1:10" s="4" customFormat="1" ht="27.95" customHeight="1" x14ac:dyDescent="0.35">
      <c r="A128" s="78"/>
      <c r="B128" s="95" t="s">
        <v>15</v>
      </c>
      <c r="C128" s="12">
        <v>200</v>
      </c>
      <c r="D128" s="13">
        <v>0.2</v>
      </c>
      <c r="E128" s="13">
        <v>0</v>
      </c>
      <c r="F128" s="13">
        <v>14</v>
      </c>
      <c r="G128" s="13">
        <v>28</v>
      </c>
      <c r="H128" s="11">
        <v>2017</v>
      </c>
      <c r="I128" s="11">
        <v>376</v>
      </c>
    </row>
    <row r="129" spans="1:9" s="4" customFormat="1" ht="27.95" customHeight="1" x14ac:dyDescent="0.35">
      <c r="A129" s="78"/>
      <c r="B129" s="95" t="s">
        <v>31</v>
      </c>
      <c r="C129" s="12">
        <v>100</v>
      </c>
      <c r="D129" s="13">
        <v>0.4</v>
      </c>
      <c r="E129" s="13">
        <v>0.4</v>
      </c>
      <c r="F129" s="13">
        <v>9.8000000000000007</v>
      </c>
      <c r="G129" s="13">
        <v>47</v>
      </c>
      <c r="H129" s="11">
        <v>2005</v>
      </c>
      <c r="I129" s="11">
        <v>847</v>
      </c>
    </row>
    <row r="130" spans="1:9" s="19" customFormat="1" ht="27.95" customHeight="1" x14ac:dyDescent="0.35">
      <c r="A130" s="82"/>
      <c r="B130" s="100" t="s">
        <v>75</v>
      </c>
      <c r="C130" s="17">
        <f>SUM(C127:C129)</f>
        <v>350</v>
      </c>
      <c r="D130" s="18">
        <f>SUM(D127:D129)</f>
        <v>1.17</v>
      </c>
      <c r="E130" s="18">
        <f t="shared" ref="E130:G130" si="16">SUM(E127:E129)</f>
        <v>2.02</v>
      </c>
      <c r="F130" s="18">
        <f t="shared" si="16"/>
        <v>33.42</v>
      </c>
      <c r="G130" s="18">
        <f t="shared" si="16"/>
        <v>199.35</v>
      </c>
      <c r="H130" s="122"/>
      <c r="I130" s="122"/>
    </row>
    <row r="131" spans="1:9" s="4" customFormat="1" ht="27.95" customHeight="1" x14ac:dyDescent="0.35">
      <c r="A131" s="77"/>
      <c r="B131" s="94"/>
      <c r="C131" s="12"/>
      <c r="D131" s="13"/>
      <c r="E131" s="13"/>
      <c r="F131" s="13"/>
      <c r="G131" s="13"/>
      <c r="H131" s="10"/>
      <c r="I131" s="10"/>
    </row>
    <row r="132" spans="1:9" s="19" customFormat="1" ht="27.95" customHeight="1" x14ac:dyDescent="0.35">
      <c r="A132" s="82"/>
      <c r="B132" s="100" t="s">
        <v>27</v>
      </c>
      <c r="C132" s="17">
        <f>SUM(C117,C125,C130)</f>
        <v>1840</v>
      </c>
      <c r="D132" s="18">
        <f t="shared" ref="D132:G132" si="17">SUM(D117,D125,D130)</f>
        <v>64.87</v>
      </c>
      <c r="E132" s="18">
        <f t="shared" si="17"/>
        <v>66.213333333333324</v>
      </c>
      <c r="F132" s="18">
        <f t="shared" si="17"/>
        <v>249.53000000000003</v>
      </c>
      <c r="G132" s="18">
        <f t="shared" si="17"/>
        <v>1994.77</v>
      </c>
      <c r="H132" s="122"/>
      <c r="I132" s="122"/>
    </row>
    <row r="133" spans="1:9" s="19" customFormat="1" ht="27.95" customHeight="1" x14ac:dyDescent="0.35">
      <c r="A133" s="82"/>
      <c r="B133" s="100"/>
      <c r="C133" s="44"/>
      <c r="D133" s="36"/>
      <c r="E133" s="36"/>
      <c r="F133" s="36"/>
      <c r="G133" s="36"/>
      <c r="H133" s="43"/>
      <c r="I133" s="43"/>
    </row>
    <row r="134" spans="1:9" s="19" customFormat="1" ht="27.95" customHeight="1" x14ac:dyDescent="0.35">
      <c r="A134" s="38"/>
      <c r="B134" s="153" t="s">
        <v>92</v>
      </c>
      <c r="C134" s="154"/>
      <c r="D134" s="154"/>
      <c r="E134" s="154"/>
      <c r="F134" s="154"/>
      <c r="G134" s="154"/>
    </row>
    <row r="135" spans="1:9" s="4" customFormat="1" ht="27.95" customHeight="1" x14ac:dyDescent="0.35">
      <c r="A135" s="64"/>
      <c r="B135" s="148" t="s">
        <v>1</v>
      </c>
      <c r="C135" s="150" t="s">
        <v>4</v>
      </c>
      <c r="D135" s="145" t="s">
        <v>5</v>
      </c>
      <c r="E135" s="146"/>
      <c r="F135" s="146"/>
      <c r="G135" s="147"/>
      <c r="H135" s="137" t="s">
        <v>2</v>
      </c>
      <c r="I135" s="137" t="s">
        <v>3</v>
      </c>
    </row>
    <row r="136" spans="1:9" s="4" customFormat="1" ht="27.95" customHeight="1" x14ac:dyDescent="0.35">
      <c r="A136" s="64"/>
      <c r="B136" s="149"/>
      <c r="C136" s="151"/>
      <c r="D136" s="18" t="s">
        <v>6</v>
      </c>
      <c r="E136" s="18" t="s">
        <v>7</v>
      </c>
      <c r="F136" s="18" t="s">
        <v>8</v>
      </c>
      <c r="G136" s="18" t="s">
        <v>9</v>
      </c>
      <c r="H136" s="138"/>
      <c r="I136" s="138"/>
    </row>
    <row r="137" spans="1:9" s="19" customFormat="1" ht="27.95" customHeight="1" x14ac:dyDescent="0.35">
      <c r="A137" s="38"/>
      <c r="B137" s="144" t="s">
        <v>28</v>
      </c>
      <c r="C137" s="142"/>
      <c r="D137" s="142"/>
      <c r="E137" s="142"/>
      <c r="F137" s="142"/>
      <c r="G137" s="142"/>
    </row>
    <row r="138" spans="1:9" s="4" customFormat="1" ht="50.25" customHeight="1" x14ac:dyDescent="0.35">
      <c r="A138" s="81"/>
      <c r="B138" s="97" t="s">
        <v>100</v>
      </c>
      <c r="C138" s="12">
        <v>250</v>
      </c>
      <c r="D138" s="13">
        <v>5.63</v>
      </c>
      <c r="E138" s="13">
        <v>8.8000000000000007</v>
      </c>
      <c r="F138" s="13">
        <v>24.9</v>
      </c>
      <c r="G138" s="13">
        <v>215</v>
      </c>
      <c r="H138" s="35">
        <v>2017</v>
      </c>
      <c r="I138" s="35">
        <v>173</v>
      </c>
    </row>
    <row r="139" spans="1:9" s="4" customFormat="1" ht="27.95" customHeight="1" x14ac:dyDescent="0.35">
      <c r="A139" s="78"/>
      <c r="B139" s="95" t="s">
        <v>57</v>
      </c>
      <c r="C139" s="12">
        <v>200</v>
      </c>
      <c r="D139" s="13">
        <v>1.4</v>
      </c>
      <c r="E139" s="13">
        <v>1.6</v>
      </c>
      <c r="F139" s="13">
        <v>16.399999999999999</v>
      </c>
      <c r="G139" s="13">
        <v>114</v>
      </c>
      <c r="H139" s="11">
        <v>2005</v>
      </c>
      <c r="I139" s="11">
        <v>945</v>
      </c>
    </row>
    <row r="140" spans="1:9" s="4" customFormat="1" ht="27.95" customHeight="1" x14ac:dyDescent="0.35">
      <c r="A140" s="78"/>
      <c r="B140" s="95" t="s">
        <v>81</v>
      </c>
      <c r="C140" s="12">
        <v>15</v>
      </c>
      <c r="D140" s="13">
        <v>3.48</v>
      </c>
      <c r="E140" s="13">
        <v>4.43</v>
      </c>
      <c r="F140" s="13">
        <v>0</v>
      </c>
      <c r="G140" s="13">
        <v>54</v>
      </c>
      <c r="H140" s="11">
        <v>2005</v>
      </c>
      <c r="I140" s="11">
        <v>42</v>
      </c>
    </row>
    <row r="141" spans="1:9" s="4" customFormat="1" ht="27.95" customHeight="1" x14ac:dyDescent="0.35">
      <c r="A141" s="78"/>
      <c r="B141" s="95" t="s">
        <v>31</v>
      </c>
      <c r="C141" s="12">
        <v>100</v>
      </c>
      <c r="D141" s="13">
        <v>0.4</v>
      </c>
      <c r="E141" s="13">
        <v>0.4</v>
      </c>
      <c r="F141" s="13">
        <v>9.8000000000000007</v>
      </c>
      <c r="G141" s="13">
        <v>47</v>
      </c>
      <c r="H141" s="11">
        <v>2005</v>
      </c>
      <c r="I141" s="11">
        <v>847</v>
      </c>
    </row>
    <row r="142" spans="1:9" s="4" customFormat="1" ht="27.95" customHeight="1" x14ac:dyDescent="0.35">
      <c r="A142" s="78"/>
      <c r="B142" s="95" t="s">
        <v>58</v>
      </c>
      <c r="C142" s="12">
        <v>100</v>
      </c>
      <c r="D142" s="13">
        <v>4.74</v>
      </c>
      <c r="E142" s="13">
        <v>0.6</v>
      </c>
      <c r="F142" s="13">
        <v>28.98</v>
      </c>
      <c r="G142" s="13">
        <v>140.28</v>
      </c>
      <c r="H142" s="10" t="s">
        <v>14</v>
      </c>
      <c r="I142" s="10" t="s">
        <v>14</v>
      </c>
    </row>
    <row r="143" spans="1:9" s="19" customFormat="1" ht="27.95" customHeight="1" x14ac:dyDescent="0.35">
      <c r="A143" s="87"/>
      <c r="B143" s="96" t="s">
        <v>75</v>
      </c>
      <c r="C143" s="17">
        <f>SUM(C138:C142)</f>
        <v>665</v>
      </c>
      <c r="D143" s="31">
        <f t="shared" ref="D143:G143" si="18">SUM(D138:D142)</f>
        <v>15.65</v>
      </c>
      <c r="E143" s="31">
        <f t="shared" si="18"/>
        <v>15.83</v>
      </c>
      <c r="F143" s="31">
        <f t="shared" si="18"/>
        <v>80.08</v>
      </c>
      <c r="G143" s="31">
        <f t="shared" si="18"/>
        <v>570.28</v>
      </c>
      <c r="H143" s="45"/>
      <c r="I143" s="45"/>
    </row>
    <row r="144" spans="1:9" s="4" customFormat="1" ht="27.95" customHeight="1" x14ac:dyDescent="0.35">
      <c r="A144" s="80"/>
      <c r="B144" s="143" t="s">
        <v>32</v>
      </c>
      <c r="C144" s="142"/>
      <c r="D144" s="142"/>
      <c r="E144" s="142"/>
      <c r="F144" s="142"/>
      <c r="G144" s="142"/>
    </row>
    <row r="145" spans="1:9" s="4" customFormat="1" ht="27.95" customHeight="1" x14ac:dyDescent="0.35">
      <c r="A145" s="78"/>
      <c r="B145" s="95" t="s">
        <v>74</v>
      </c>
      <c r="C145" s="12">
        <v>100</v>
      </c>
      <c r="D145" s="13">
        <v>0.85</v>
      </c>
      <c r="E145" s="13">
        <v>3.05</v>
      </c>
      <c r="F145" s="13">
        <v>5.19</v>
      </c>
      <c r="G145" s="13">
        <v>68.36</v>
      </c>
      <c r="H145" s="11">
        <v>2005</v>
      </c>
      <c r="I145" s="11">
        <v>79</v>
      </c>
    </row>
    <row r="146" spans="1:9" s="4" customFormat="1" ht="27.95" customHeight="1" x14ac:dyDescent="0.35">
      <c r="A146" s="78"/>
      <c r="B146" s="95" t="s">
        <v>97</v>
      </c>
      <c r="C146" s="12">
        <v>250</v>
      </c>
      <c r="D146" s="48">
        <v>2.15</v>
      </c>
      <c r="E146" s="48">
        <v>2.27</v>
      </c>
      <c r="F146" s="48">
        <v>13.71</v>
      </c>
      <c r="G146" s="48">
        <v>83.8</v>
      </c>
      <c r="H146" s="11">
        <v>2005</v>
      </c>
      <c r="I146" s="11">
        <v>208</v>
      </c>
    </row>
    <row r="147" spans="1:9" s="135" customFormat="1" ht="27.95" customHeight="1" x14ac:dyDescent="0.35">
      <c r="A147" s="81"/>
      <c r="B147" s="97" t="s">
        <v>117</v>
      </c>
      <c r="C147" s="12">
        <v>100</v>
      </c>
      <c r="D147" s="13">
        <v>15.1</v>
      </c>
      <c r="E147" s="13">
        <v>12.05</v>
      </c>
      <c r="F147" s="13">
        <v>10.26</v>
      </c>
      <c r="G147" s="13">
        <v>208.9</v>
      </c>
      <c r="H147" s="10">
        <v>2017</v>
      </c>
      <c r="I147" s="20" t="s">
        <v>49</v>
      </c>
    </row>
    <row r="148" spans="1:9" s="123" customFormat="1" ht="27.95" customHeight="1" x14ac:dyDescent="0.35">
      <c r="A148" s="78"/>
      <c r="B148" s="95" t="s">
        <v>50</v>
      </c>
      <c r="C148" s="12">
        <v>180</v>
      </c>
      <c r="D148" s="13">
        <v>3.06</v>
      </c>
      <c r="E148" s="13">
        <v>4.8</v>
      </c>
      <c r="F148" s="13">
        <v>22.45</v>
      </c>
      <c r="G148" s="13">
        <v>187.6</v>
      </c>
      <c r="H148" s="11">
        <v>2017</v>
      </c>
      <c r="I148" s="11">
        <v>312</v>
      </c>
    </row>
    <row r="149" spans="1:9" s="4" customFormat="1" ht="27.95" customHeight="1" x14ac:dyDescent="0.35">
      <c r="A149" s="78"/>
      <c r="B149" s="95" t="s">
        <v>37</v>
      </c>
      <c r="C149" s="12">
        <v>200</v>
      </c>
      <c r="D149" s="13">
        <v>0.2</v>
      </c>
      <c r="E149" s="13">
        <v>0.2</v>
      </c>
      <c r="F149" s="13">
        <v>22.3</v>
      </c>
      <c r="G149" s="13">
        <v>110</v>
      </c>
      <c r="H149" s="11">
        <v>2005</v>
      </c>
      <c r="I149" s="11">
        <v>859</v>
      </c>
    </row>
    <row r="150" spans="1:9" s="4" customFormat="1" ht="27.95" customHeight="1" x14ac:dyDescent="0.35">
      <c r="A150" s="77"/>
      <c r="B150" s="94" t="s">
        <v>80</v>
      </c>
      <c r="C150" s="16">
        <v>40</v>
      </c>
      <c r="D150" s="13">
        <v>2.2400000000000002</v>
      </c>
      <c r="E150" s="13">
        <v>0.44</v>
      </c>
      <c r="F150" s="13">
        <v>19.760000000000002</v>
      </c>
      <c r="G150" s="13">
        <v>91.96</v>
      </c>
      <c r="H150" s="10" t="s">
        <v>14</v>
      </c>
      <c r="I150" s="10" t="s">
        <v>14</v>
      </c>
    </row>
    <row r="151" spans="1:9" s="19" customFormat="1" ht="27.95" customHeight="1" x14ac:dyDescent="0.35">
      <c r="A151" s="87"/>
      <c r="B151" s="96" t="s">
        <v>75</v>
      </c>
      <c r="C151" s="17">
        <f>SUM(C145:C150)</f>
        <v>870</v>
      </c>
      <c r="D151" s="18">
        <f>SUM(D145:D150)</f>
        <v>23.6</v>
      </c>
      <c r="E151" s="18">
        <f>SUM(E145:E150)</f>
        <v>22.810000000000002</v>
      </c>
      <c r="F151" s="18">
        <f>SUM(F145:F150)</f>
        <v>93.67</v>
      </c>
      <c r="G151" s="18">
        <f>SUM(G145:G150)</f>
        <v>750.62</v>
      </c>
      <c r="H151" s="45"/>
      <c r="I151" s="45"/>
    </row>
    <row r="152" spans="1:9" s="4" customFormat="1" ht="27.95" customHeight="1" x14ac:dyDescent="0.35">
      <c r="A152" s="84"/>
      <c r="B152" s="139" t="s">
        <v>23</v>
      </c>
      <c r="C152" s="140"/>
      <c r="D152" s="140"/>
      <c r="E152" s="140"/>
      <c r="F152" s="140"/>
      <c r="G152" s="140"/>
    </row>
    <row r="153" spans="1:9" s="4" customFormat="1" ht="27.95" customHeight="1" x14ac:dyDescent="0.35">
      <c r="A153" s="32"/>
      <c r="B153" s="101" t="s">
        <v>120</v>
      </c>
      <c r="C153" s="33">
        <v>200</v>
      </c>
      <c r="D153" s="34">
        <v>30.93</v>
      </c>
      <c r="E153" s="13">
        <v>22.89</v>
      </c>
      <c r="F153" s="13">
        <v>36</v>
      </c>
      <c r="G153" s="34">
        <v>310.66000000000003</v>
      </c>
      <c r="H153" s="11">
        <v>2015</v>
      </c>
      <c r="I153" s="11">
        <v>222</v>
      </c>
    </row>
    <row r="154" spans="1:9" s="4" customFormat="1" ht="27.95" customHeight="1" x14ac:dyDescent="0.35">
      <c r="A154" s="83"/>
      <c r="B154" s="99" t="s">
        <v>24</v>
      </c>
      <c r="C154" s="12">
        <v>200</v>
      </c>
      <c r="D154" s="13">
        <v>1.4</v>
      </c>
      <c r="E154" s="13">
        <v>2</v>
      </c>
      <c r="F154" s="13">
        <v>22.4</v>
      </c>
      <c r="G154" s="13">
        <v>116</v>
      </c>
      <c r="H154" s="12">
        <v>2017</v>
      </c>
      <c r="I154" s="12">
        <v>382</v>
      </c>
    </row>
    <row r="155" spans="1:9" s="19" customFormat="1" ht="27.95" customHeight="1" x14ac:dyDescent="0.35">
      <c r="A155" s="82"/>
      <c r="B155" s="96" t="s">
        <v>75</v>
      </c>
      <c r="C155" s="17">
        <f t="shared" ref="C155:G155" si="19">SUM(C153:C154)</f>
        <v>400</v>
      </c>
      <c r="D155" s="18">
        <f t="shared" si="19"/>
        <v>32.33</v>
      </c>
      <c r="E155" s="18">
        <f t="shared" si="19"/>
        <v>24.89</v>
      </c>
      <c r="F155" s="18">
        <f t="shared" si="19"/>
        <v>58.4</v>
      </c>
      <c r="G155" s="18">
        <f t="shared" si="19"/>
        <v>426.66</v>
      </c>
      <c r="H155" s="122"/>
      <c r="I155" s="122"/>
    </row>
    <row r="156" spans="1:9" s="19" customFormat="1" ht="27.95" customHeight="1" x14ac:dyDescent="0.35">
      <c r="A156" s="82"/>
      <c r="B156" s="100" t="s">
        <v>27</v>
      </c>
      <c r="C156" s="49">
        <f>SUM(C143,C151,C155)</f>
        <v>1935</v>
      </c>
      <c r="D156" s="50">
        <f>SUM(D143,D151,D155)</f>
        <v>71.58</v>
      </c>
      <c r="E156" s="50">
        <f>SUM(E143,E151,E155)</f>
        <v>63.53</v>
      </c>
      <c r="F156" s="50">
        <f>SUM(F143,F151,F155)</f>
        <v>232.15</v>
      </c>
      <c r="G156" s="50">
        <f>SUM(G143,G151,G155)</f>
        <v>1747.5600000000002</v>
      </c>
      <c r="H156" s="122"/>
      <c r="I156" s="122"/>
    </row>
    <row r="157" spans="1:9" s="19" customFormat="1" ht="27.95" customHeight="1" x14ac:dyDescent="0.35">
      <c r="A157" s="82"/>
      <c r="B157" s="100" t="s">
        <v>93</v>
      </c>
      <c r="C157" s="51">
        <f>SUM(C31,C56,C80,C106,C132,C156)</f>
        <v>11400</v>
      </c>
      <c r="D157" s="52">
        <f>SUM(D31,D56,D80,D106,D132,D156)</f>
        <v>425.14000000000004</v>
      </c>
      <c r="E157" s="52">
        <f>SUM(E31,E56,E80,E106,E132,E156)</f>
        <v>400.48333333333335</v>
      </c>
      <c r="F157" s="52">
        <f>SUM(F31,F56,F80,F106,F132,F156)</f>
        <v>1534.1034000000002</v>
      </c>
      <c r="G157" s="52">
        <f>SUM(G31,G56,G80,G106,G132,G156)</f>
        <v>12022.98</v>
      </c>
      <c r="H157" s="43"/>
      <c r="I157" s="43"/>
    </row>
    <row r="158" spans="1:9" s="19" customFormat="1" ht="27.95" customHeight="1" x14ac:dyDescent="0.35">
      <c r="A158" s="38"/>
      <c r="B158" s="153" t="s">
        <v>59</v>
      </c>
      <c r="C158" s="165"/>
      <c r="D158" s="165"/>
      <c r="E158" s="165"/>
      <c r="F158" s="165"/>
      <c r="G158" s="165"/>
    </row>
    <row r="159" spans="1:9" s="4" customFormat="1" ht="27.95" customHeight="1" x14ac:dyDescent="0.35">
      <c r="A159" s="64"/>
      <c r="B159" s="111" t="s">
        <v>1</v>
      </c>
      <c r="C159" s="150" t="s">
        <v>4</v>
      </c>
      <c r="D159" s="145" t="s">
        <v>5</v>
      </c>
      <c r="E159" s="146"/>
      <c r="F159" s="146"/>
      <c r="G159" s="147"/>
      <c r="H159" s="137" t="s">
        <v>2</v>
      </c>
      <c r="I159" s="137" t="s">
        <v>3</v>
      </c>
    </row>
    <row r="160" spans="1:9" s="4" customFormat="1" ht="27.95" customHeight="1" x14ac:dyDescent="0.35">
      <c r="A160" s="64"/>
      <c r="B160" s="112"/>
      <c r="C160" s="151"/>
      <c r="D160" s="18" t="s">
        <v>6</v>
      </c>
      <c r="E160" s="18" t="s">
        <v>7</v>
      </c>
      <c r="F160" s="18" t="s">
        <v>8</v>
      </c>
      <c r="G160" s="18" t="s">
        <v>9</v>
      </c>
      <c r="H160" s="138"/>
      <c r="I160" s="138"/>
    </row>
    <row r="161" spans="1:9" s="19" customFormat="1" ht="27.95" customHeight="1" x14ac:dyDescent="0.35">
      <c r="A161" s="38"/>
      <c r="B161" s="144" t="s">
        <v>28</v>
      </c>
      <c r="C161" s="142"/>
      <c r="D161" s="142"/>
      <c r="E161" s="142"/>
      <c r="F161" s="142"/>
      <c r="G161" s="142"/>
    </row>
    <row r="162" spans="1:9" s="110" customFormat="1" ht="27.95" customHeight="1" x14ac:dyDescent="0.35">
      <c r="B162" s="94" t="s">
        <v>20</v>
      </c>
      <c r="C162" s="12">
        <v>100</v>
      </c>
      <c r="D162" s="13">
        <v>23.8</v>
      </c>
      <c r="E162" s="13">
        <v>19.52</v>
      </c>
      <c r="F162" s="13">
        <v>15.74</v>
      </c>
      <c r="G162" s="13">
        <v>203</v>
      </c>
      <c r="H162" s="11">
        <v>2005</v>
      </c>
      <c r="I162" s="11">
        <v>591</v>
      </c>
    </row>
    <row r="163" spans="1:9" s="4" customFormat="1" ht="27.95" customHeight="1" x14ac:dyDescent="0.35">
      <c r="A163" s="77"/>
      <c r="B163" s="94" t="s">
        <v>21</v>
      </c>
      <c r="C163" s="21">
        <v>180</v>
      </c>
      <c r="D163" s="13">
        <v>3.83</v>
      </c>
      <c r="E163" s="13">
        <v>5.17</v>
      </c>
      <c r="F163" s="13">
        <v>35.840000000000003</v>
      </c>
      <c r="G163" s="13">
        <v>230.45</v>
      </c>
      <c r="H163" s="10">
        <v>2017</v>
      </c>
      <c r="I163" s="10">
        <v>302</v>
      </c>
    </row>
    <row r="164" spans="1:9" s="4" customFormat="1" ht="27.95" customHeight="1" x14ac:dyDescent="0.35">
      <c r="A164" s="78"/>
      <c r="B164" s="95" t="s">
        <v>58</v>
      </c>
      <c r="C164" s="12">
        <v>50</v>
      </c>
      <c r="D164" s="13">
        <v>4.74</v>
      </c>
      <c r="E164" s="13">
        <v>0.6</v>
      </c>
      <c r="F164" s="13">
        <v>28.98</v>
      </c>
      <c r="G164" s="13">
        <v>140.28</v>
      </c>
      <c r="H164" s="35" t="s">
        <v>14</v>
      </c>
      <c r="I164" s="35" t="s">
        <v>14</v>
      </c>
    </row>
    <row r="165" spans="1:9" s="4" customFormat="1" ht="27.95" customHeight="1" x14ac:dyDescent="0.35">
      <c r="A165" s="78"/>
      <c r="B165" s="95" t="s">
        <v>81</v>
      </c>
      <c r="C165" s="12">
        <v>15</v>
      </c>
      <c r="D165" s="13">
        <v>3.48</v>
      </c>
      <c r="E165" s="13">
        <v>4.43</v>
      </c>
      <c r="F165" s="13">
        <v>0</v>
      </c>
      <c r="G165" s="13">
        <v>54</v>
      </c>
      <c r="H165" s="11">
        <v>2005</v>
      </c>
      <c r="I165" s="11">
        <v>42</v>
      </c>
    </row>
    <row r="166" spans="1:9" s="4" customFormat="1" ht="27.95" customHeight="1" x14ac:dyDescent="0.35">
      <c r="A166" s="77"/>
      <c r="B166" s="94" t="s">
        <v>80</v>
      </c>
      <c r="C166" s="16">
        <v>40</v>
      </c>
      <c r="D166" s="13">
        <v>2.2400000000000002</v>
      </c>
      <c r="E166" s="13">
        <v>3</v>
      </c>
      <c r="F166" s="13">
        <v>19.760000000000002</v>
      </c>
      <c r="G166" s="13">
        <v>91.96</v>
      </c>
      <c r="H166" s="10" t="s">
        <v>14</v>
      </c>
      <c r="I166" s="10" t="s">
        <v>14</v>
      </c>
    </row>
    <row r="167" spans="1:9" s="4" customFormat="1" ht="27.95" customHeight="1" x14ac:dyDescent="0.35">
      <c r="A167" s="83"/>
      <c r="B167" s="99" t="s">
        <v>53</v>
      </c>
      <c r="C167" s="12">
        <v>200</v>
      </c>
      <c r="D167" s="13">
        <v>3.52</v>
      </c>
      <c r="E167" s="13">
        <v>3.72</v>
      </c>
      <c r="F167" s="13">
        <v>25.49</v>
      </c>
      <c r="G167" s="13">
        <v>145.19999999999999</v>
      </c>
      <c r="H167" s="12">
        <v>2017</v>
      </c>
      <c r="I167" s="12">
        <v>382</v>
      </c>
    </row>
    <row r="168" spans="1:9" s="19" customFormat="1" ht="27.95" customHeight="1" x14ac:dyDescent="0.35">
      <c r="A168" s="87"/>
      <c r="B168" s="96" t="s">
        <v>75</v>
      </c>
      <c r="C168" s="17">
        <f>SUM(C162:C167)</f>
        <v>585</v>
      </c>
      <c r="D168" s="18">
        <f>SUM(D162:D167)</f>
        <v>41.610000000000007</v>
      </c>
      <c r="E168" s="18">
        <f t="shared" ref="E168:G168" si="20">SUM(E162:E167)</f>
        <v>36.44</v>
      </c>
      <c r="F168" s="18">
        <f t="shared" si="20"/>
        <v>125.81</v>
      </c>
      <c r="G168" s="18">
        <f t="shared" si="20"/>
        <v>864.8900000000001</v>
      </c>
      <c r="H168" s="45"/>
      <c r="I168" s="45"/>
    </row>
    <row r="169" spans="1:9" s="4" customFormat="1" ht="27.95" customHeight="1" x14ac:dyDescent="0.35">
      <c r="A169" s="80"/>
      <c r="B169" s="143" t="s">
        <v>32</v>
      </c>
      <c r="C169" s="142"/>
      <c r="D169" s="142"/>
      <c r="E169" s="142"/>
      <c r="F169" s="142"/>
      <c r="G169" s="142"/>
    </row>
    <row r="170" spans="1:9" s="4" customFormat="1" ht="27.95" customHeight="1" x14ac:dyDescent="0.35">
      <c r="A170" s="78"/>
      <c r="B170" s="95" t="s">
        <v>102</v>
      </c>
      <c r="C170" s="12">
        <v>100</v>
      </c>
      <c r="D170" s="13">
        <v>0.81</v>
      </c>
      <c r="E170" s="13">
        <v>3.7</v>
      </c>
      <c r="F170" s="13">
        <v>4.6100000000000003</v>
      </c>
      <c r="G170" s="13">
        <v>54.96</v>
      </c>
      <c r="H170" s="11">
        <v>2010</v>
      </c>
      <c r="I170" s="11">
        <v>45</v>
      </c>
    </row>
    <row r="171" spans="1:9" s="4" customFormat="1" ht="27.95" customHeight="1" x14ac:dyDescent="0.35">
      <c r="A171" s="78"/>
      <c r="B171" s="95" t="s">
        <v>112</v>
      </c>
      <c r="C171" s="12">
        <v>250</v>
      </c>
      <c r="D171" s="48">
        <v>6.18</v>
      </c>
      <c r="E171" s="48">
        <v>3.3</v>
      </c>
      <c r="F171" s="48">
        <v>14.65</v>
      </c>
      <c r="G171" s="48">
        <v>113</v>
      </c>
      <c r="H171" s="35">
        <v>2005</v>
      </c>
      <c r="I171" s="35">
        <v>204</v>
      </c>
    </row>
    <row r="172" spans="1:9" s="4" customFormat="1" ht="27.95" customHeight="1" x14ac:dyDescent="0.35">
      <c r="A172" s="76"/>
      <c r="B172" s="93" t="s">
        <v>61</v>
      </c>
      <c r="C172" s="12">
        <v>100</v>
      </c>
      <c r="D172" s="13">
        <v>6.1</v>
      </c>
      <c r="E172" s="13">
        <v>7</v>
      </c>
      <c r="F172" s="13">
        <v>5.6</v>
      </c>
      <c r="G172" s="14">
        <v>112.5</v>
      </c>
      <c r="H172" s="10">
        <v>2010</v>
      </c>
      <c r="I172" s="11">
        <v>298</v>
      </c>
    </row>
    <row r="173" spans="1:9" s="4" customFormat="1" ht="27.95" customHeight="1" x14ac:dyDescent="0.35">
      <c r="A173" s="78"/>
      <c r="B173" s="95" t="s">
        <v>101</v>
      </c>
      <c r="C173" s="12">
        <v>180</v>
      </c>
      <c r="D173" s="13">
        <v>3.06</v>
      </c>
      <c r="E173" s="13">
        <v>4.8</v>
      </c>
      <c r="F173" s="13">
        <v>30.56</v>
      </c>
      <c r="G173" s="13">
        <v>137.25</v>
      </c>
      <c r="H173" s="11">
        <v>2017</v>
      </c>
      <c r="I173" s="11">
        <v>312</v>
      </c>
    </row>
    <row r="174" spans="1:9" s="4" customFormat="1" ht="27.95" customHeight="1" x14ac:dyDescent="0.35">
      <c r="A174" s="88"/>
      <c r="B174" s="105" t="s">
        <v>82</v>
      </c>
      <c r="C174" s="47">
        <v>200</v>
      </c>
      <c r="D174" s="48">
        <v>0.2</v>
      </c>
      <c r="E174" s="48">
        <v>0</v>
      </c>
      <c r="F174" s="48">
        <v>32.6</v>
      </c>
      <c r="G174" s="48">
        <v>132</v>
      </c>
      <c r="H174" s="22">
        <v>2005</v>
      </c>
      <c r="I174" s="22">
        <v>874</v>
      </c>
    </row>
    <row r="175" spans="1:9" s="4" customFormat="1" ht="27.95" customHeight="1" x14ac:dyDescent="0.35">
      <c r="A175" s="78"/>
      <c r="B175" s="95" t="s">
        <v>58</v>
      </c>
      <c r="C175" s="12">
        <v>50</v>
      </c>
      <c r="D175" s="13">
        <v>4.74</v>
      </c>
      <c r="E175" s="13">
        <v>0.6</v>
      </c>
      <c r="F175" s="13">
        <v>28.98</v>
      </c>
      <c r="G175" s="13">
        <v>140.28</v>
      </c>
      <c r="H175" s="35" t="s">
        <v>14</v>
      </c>
      <c r="I175" s="35" t="s">
        <v>14</v>
      </c>
    </row>
    <row r="176" spans="1:9" s="4" customFormat="1" ht="27.95" customHeight="1" x14ac:dyDescent="0.35">
      <c r="A176" s="77"/>
      <c r="B176" s="94" t="s">
        <v>80</v>
      </c>
      <c r="C176" s="16">
        <v>40</v>
      </c>
      <c r="D176" s="13">
        <v>2.2400000000000002</v>
      </c>
      <c r="E176" s="13">
        <v>0.44</v>
      </c>
      <c r="F176" s="13">
        <v>19.760000000000002</v>
      </c>
      <c r="G176" s="13">
        <v>91.96</v>
      </c>
      <c r="H176" s="10" t="s">
        <v>14</v>
      </c>
      <c r="I176" s="10" t="s">
        <v>14</v>
      </c>
    </row>
    <row r="177" spans="1:10" s="19" customFormat="1" ht="27.95" customHeight="1" x14ac:dyDescent="0.35">
      <c r="A177" s="87"/>
      <c r="B177" s="96" t="s">
        <v>75</v>
      </c>
      <c r="C177" s="17">
        <f t="shared" ref="C177:G177" si="21">SUM(C170:C176)</f>
        <v>920</v>
      </c>
      <c r="D177" s="18">
        <f t="shared" si="21"/>
        <v>23.33</v>
      </c>
      <c r="E177" s="18">
        <f t="shared" si="21"/>
        <v>19.840000000000003</v>
      </c>
      <c r="F177" s="18">
        <f t="shared" si="21"/>
        <v>136.76000000000002</v>
      </c>
      <c r="G177" s="18">
        <f t="shared" si="21"/>
        <v>781.95</v>
      </c>
      <c r="H177" s="45"/>
      <c r="I177" s="45"/>
    </row>
    <row r="178" spans="1:10" s="4" customFormat="1" ht="27.95" customHeight="1" x14ac:dyDescent="0.35">
      <c r="A178" s="84"/>
      <c r="B178" s="139" t="s">
        <v>23</v>
      </c>
      <c r="C178" s="140"/>
      <c r="D178" s="140"/>
      <c r="E178" s="140"/>
      <c r="F178" s="140"/>
      <c r="G178" s="140"/>
    </row>
    <row r="179" spans="1:10" s="4" customFormat="1" ht="27.95" customHeight="1" x14ac:dyDescent="0.35">
      <c r="A179" s="78"/>
      <c r="B179" s="94" t="s">
        <v>103</v>
      </c>
      <c r="C179" s="12">
        <v>50</v>
      </c>
      <c r="D179" s="13">
        <f>0.38*30/20</f>
        <v>0.57000000000000006</v>
      </c>
      <c r="E179" s="13">
        <v>1.62</v>
      </c>
      <c r="F179" s="13">
        <v>9.6199999999999992</v>
      </c>
      <c r="G179" s="13">
        <v>200.25</v>
      </c>
      <c r="H179" s="10" t="s">
        <v>14</v>
      </c>
      <c r="I179" s="10" t="s">
        <v>14</v>
      </c>
    </row>
    <row r="180" spans="1:10" s="4" customFormat="1" ht="27.95" customHeight="1" x14ac:dyDescent="0.35">
      <c r="A180" s="77"/>
      <c r="B180" s="94" t="s">
        <v>44</v>
      </c>
      <c r="C180" s="16">
        <v>200</v>
      </c>
      <c r="D180" s="13">
        <v>1</v>
      </c>
      <c r="E180" s="13">
        <v>0.2</v>
      </c>
      <c r="F180" s="13">
        <v>19.600000000000001</v>
      </c>
      <c r="G180" s="13">
        <v>83.4</v>
      </c>
      <c r="H180" s="10">
        <v>2011</v>
      </c>
      <c r="I180" s="10">
        <v>389</v>
      </c>
    </row>
    <row r="181" spans="1:10" s="4" customFormat="1" ht="27.95" customHeight="1" x14ac:dyDescent="0.35">
      <c r="A181" s="78"/>
      <c r="B181" s="95" t="s">
        <v>31</v>
      </c>
      <c r="C181" s="12">
        <v>100</v>
      </c>
      <c r="D181" s="13">
        <v>0.4</v>
      </c>
      <c r="E181" s="13">
        <v>0.4</v>
      </c>
      <c r="F181" s="13">
        <v>9.8000000000000007</v>
      </c>
      <c r="G181" s="13">
        <v>47</v>
      </c>
      <c r="H181" s="11">
        <v>2005</v>
      </c>
      <c r="I181" s="11">
        <v>847</v>
      </c>
    </row>
    <row r="182" spans="1:10" s="19" customFormat="1" ht="27.95" customHeight="1" x14ac:dyDescent="0.35">
      <c r="A182" s="82"/>
      <c r="B182" s="96" t="s">
        <v>75</v>
      </c>
      <c r="C182" s="17">
        <f>SUM(C179:C181)</f>
        <v>350</v>
      </c>
      <c r="D182" s="18">
        <f>SUM(D179:D181)</f>
        <v>1.9700000000000002</v>
      </c>
      <c r="E182" s="18">
        <f t="shared" ref="E182:G182" si="22">SUM(E179:E181)</f>
        <v>2.2200000000000002</v>
      </c>
      <c r="F182" s="18">
        <f t="shared" si="22"/>
        <v>39.019999999999996</v>
      </c>
      <c r="G182" s="18">
        <f t="shared" si="22"/>
        <v>330.65</v>
      </c>
      <c r="H182" s="122"/>
      <c r="I182" s="122"/>
    </row>
    <row r="183" spans="1:10" s="19" customFormat="1" ht="27.95" customHeight="1" x14ac:dyDescent="0.35">
      <c r="A183" s="82"/>
      <c r="B183" s="100" t="s">
        <v>27</v>
      </c>
      <c r="C183" s="17">
        <f>SUM(C168,C177,C182)</f>
        <v>1855</v>
      </c>
      <c r="D183" s="18">
        <f t="shared" ref="D183:G183" si="23">SUM(D168,D177,D182)</f>
        <v>66.91</v>
      </c>
      <c r="E183" s="18">
        <f t="shared" si="23"/>
        <v>58.5</v>
      </c>
      <c r="F183" s="18">
        <f t="shared" si="23"/>
        <v>301.59000000000003</v>
      </c>
      <c r="G183" s="18">
        <f t="shared" si="23"/>
        <v>1977.4900000000002</v>
      </c>
      <c r="H183" s="122"/>
      <c r="I183" s="122"/>
    </row>
    <row r="184" spans="1:10" s="19" customFormat="1" ht="27.95" customHeight="1" x14ac:dyDescent="0.35">
      <c r="A184" s="82"/>
      <c r="B184" s="100"/>
      <c r="C184" s="44"/>
      <c r="D184" s="36"/>
      <c r="E184" s="36"/>
      <c r="F184" s="36"/>
      <c r="G184" s="36"/>
      <c r="H184" s="43"/>
      <c r="I184" s="43"/>
    </row>
    <row r="185" spans="1:10" s="19" customFormat="1" ht="27.95" customHeight="1" x14ac:dyDescent="0.35">
      <c r="A185" s="38"/>
      <c r="B185" s="153" t="s">
        <v>62</v>
      </c>
      <c r="C185" s="154"/>
      <c r="D185" s="154"/>
      <c r="E185" s="154"/>
      <c r="F185" s="154"/>
      <c r="G185" s="154"/>
    </row>
    <row r="186" spans="1:10" s="4" customFormat="1" ht="27.95" customHeight="1" x14ac:dyDescent="0.35">
      <c r="A186" s="64"/>
      <c r="B186" s="111" t="s">
        <v>1</v>
      </c>
      <c r="C186" s="150" t="s">
        <v>4</v>
      </c>
      <c r="D186" s="145" t="s">
        <v>5</v>
      </c>
      <c r="E186" s="146"/>
      <c r="F186" s="146"/>
      <c r="G186" s="147"/>
      <c r="H186" s="137" t="s">
        <v>2</v>
      </c>
      <c r="I186" s="137" t="s">
        <v>3</v>
      </c>
    </row>
    <row r="187" spans="1:10" s="4" customFormat="1" ht="27.95" customHeight="1" x14ac:dyDescent="0.35">
      <c r="A187" s="64"/>
      <c r="B187" s="112"/>
      <c r="C187" s="151"/>
      <c r="D187" s="18" t="s">
        <v>6</v>
      </c>
      <c r="E187" s="18" t="s">
        <v>7</v>
      </c>
      <c r="F187" s="18" t="s">
        <v>8</v>
      </c>
      <c r="G187" s="18" t="s">
        <v>9</v>
      </c>
      <c r="H187" s="138"/>
      <c r="I187" s="138"/>
    </row>
    <row r="188" spans="1:10" s="19" customFormat="1" ht="27.95" customHeight="1" x14ac:dyDescent="0.35">
      <c r="A188" s="38"/>
      <c r="B188" s="153" t="s">
        <v>28</v>
      </c>
      <c r="C188" s="154"/>
      <c r="D188" s="154"/>
      <c r="E188" s="154"/>
      <c r="F188" s="154"/>
      <c r="G188" s="154"/>
    </row>
    <row r="189" spans="1:10" s="4" customFormat="1" ht="27.95" customHeight="1" x14ac:dyDescent="0.35">
      <c r="A189" s="81"/>
      <c r="B189" s="95" t="s">
        <v>121</v>
      </c>
      <c r="C189" s="12">
        <v>100</v>
      </c>
      <c r="D189" s="13">
        <v>15.55</v>
      </c>
      <c r="E189" s="13">
        <v>11.55</v>
      </c>
      <c r="F189" s="13">
        <v>15.7</v>
      </c>
      <c r="G189" s="13">
        <v>228.75</v>
      </c>
      <c r="H189" s="10">
        <v>2005</v>
      </c>
      <c r="I189" s="10">
        <v>608</v>
      </c>
      <c r="J189" s="115"/>
    </row>
    <row r="190" spans="1:10" s="4" customFormat="1" ht="27.95" customHeight="1" x14ac:dyDescent="0.35">
      <c r="A190" s="78"/>
      <c r="B190" s="95" t="s">
        <v>43</v>
      </c>
      <c r="C190" s="12">
        <v>180</v>
      </c>
      <c r="D190" s="13">
        <v>5.52</v>
      </c>
      <c r="E190" s="13">
        <v>4.5199999999999996</v>
      </c>
      <c r="F190" s="13">
        <v>26.45</v>
      </c>
      <c r="G190" s="13">
        <v>168.45</v>
      </c>
      <c r="H190" s="11">
        <v>2017</v>
      </c>
      <c r="I190" s="11">
        <v>202</v>
      </c>
    </row>
    <row r="191" spans="1:10" s="4" customFormat="1" ht="27.95" customHeight="1" x14ac:dyDescent="0.35">
      <c r="A191" s="83"/>
      <c r="B191" s="99" t="s">
        <v>51</v>
      </c>
      <c r="C191" s="11">
        <v>200</v>
      </c>
      <c r="D191" s="13">
        <v>0.13</v>
      </c>
      <c r="E191" s="13">
        <v>0.02</v>
      </c>
      <c r="F191" s="13">
        <v>10.25</v>
      </c>
      <c r="G191" s="13">
        <v>41.68</v>
      </c>
      <c r="H191" s="53">
        <v>2017</v>
      </c>
      <c r="I191" s="53">
        <v>377</v>
      </c>
    </row>
    <row r="192" spans="1:10" s="123" customFormat="1" ht="27.95" customHeight="1" x14ac:dyDescent="0.35">
      <c r="A192" s="78"/>
      <c r="B192" s="95" t="s">
        <v>31</v>
      </c>
      <c r="C192" s="12">
        <v>100</v>
      </c>
      <c r="D192" s="13">
        <v>0.4</v>
      </c>
      <c r="E192" s="13">
        <v>0.4</v>
      </c>
      <c r="F192" s="13">
        <v>9.8000000000000007</v>
      </c>
      <c r="G192" s="13">
        <v>47</v>
      </c>
      <c r="H192" s="11">
        <v>2005</v>
      </c>
      <c r="I192" s="11">
        <v>847</v>
      </c>
    </row>
    <row r="193" spans="1:9" s="4" customFormat="1" ht="27.95" customHeight="1" x14ac:dyDescent="0.35">
      <c r="A193" s="78"/>
      <c r="B193" s="95" t="s">
        <v>58</v>
      </c>
      <c r="C193" s="12">
        <v>50</v>
      </c>
      <c r="D193" s="13">
        <v>4.74</v>
      </c>
      <c r="E193" s="13">
        <v>0.6</v>
      </c>
      <c r="F193" s="13">
        <v>28.98</v>
      </c>
      <c r="G193" s="13">
        <v>140.28</v>
      </c>
      <c r="H193" s="35" t="s">
        <v>14</v>
      </c>
      <c r="I193" s="35" t="s">
        <v>14</v>
      </c>
    </row>
    <row r="194" spans="1:9" s="4" customFormat="1" ht="27.95" customHeight="1" x14ac:dyDescent="0.35">
      <c r="A194" s="77"/>
      <c r="B194" s="94" t="s">
        <v>80</v>
      </c>
      <c r="C194" s="16">
        <v>40</v>
      </c>
      <c r="D194" s="13">
        <v>2.2400000000000002</v>
      </c>
      <c r="E194" s="13">
        <v>0.44</v>
      </c>
      <c r="F194" s="13">
        <v>19.760000000000002</v>
      </c>
      <c r="G194" s="13">
        <v>91.96</v>
      </c>
      <c r="H194" s="10" t="s">
        <v>14</v>
      </c>
      <c r="I194" s="10" t="s">
        <v>14</v>
      </c>
    </row>
    <row r="195" spans="1:9" s="4" customFormat="1" ht="27.95" customHeight="1" x14ac:dyDescent="0.35">
      <c r="A195" s="89"/>
      <c r="B195" s="96" t="s">
        <v>75</v>
      </c>
      <c r="C195" s="17">
        <f>SUM(C189:C194)</f>
        <v>670</v>
      </c>
      <c r="D195" s="31">
        <f>SUM(D189:D194)</f>
        <v>28.58</v>
      </c>
      <c r="E195" s="31">
        <f>SUM(E189:E194)</f>
        <v>17.53</v>
      </c>
      <c r="F195" s="31">
        <f>SUM(F189:F194)</f>
        <v>110.94000000000001</v>
      </c>
      <c r="G195" s="31">
        <f>SUM(G189:G194)</f>
        <v>718.12</v>
      </c>
      <c r="H195" s="53"/>
      <c r="I195" s="53"/>
    </row>
    <row r="196" spans="1:9" s="4" customFormat="1" ht="27.95" customHeight="1" x14ac:dyDescent="0.35">
      <c r="A196" s="38"/>
      <c r="B196" s="144" t="s">
        <v>32</v>
      </c>
      <c r="C196" s="155"/>
      <c r="D196" s="155"/>
      <c r="E196" s="155"/>
      <c r="F196" s="155"/>
      <c r="G196" s="155"/>
    </row>
    <row r="197" spans="1:9" s="4" customFormat="1" ht="27.95" customHeight="1" x14ac:dyDescent="0.35">
      <c r="A197" s="81"/>
      <c r="B197" s="94" t="s">
        <v>104</v>
      </c>
      <c r="C197" s="40">
        <v>100</v>
      </c>
      <c r="D197" s="15">
        <v>0.7</v>
      </c>
      <c r="E197" s="15">
        <v>2</v>
      </c>
      <c r="F197" s="15">
        <v>7</v>
      </c>
      <c r="G197" s="15">
        <v>69.2</v>
      </c>
      <c r="H197" s="39">
        <v>2004</v>
      </c>
      <c r="I197" s="39">
        <v>40</v>
      </c>
    </row>
    <row r="198" spans="1:9" s="134" customFormat="1" ht="27.95" customHeight="1" x14ac:dyDescent="0.35">
      <c r="A198" s="77"/>
      <c r="B198" s="94" t="s">
        <v>99</v>
      </c>
      <c r="C198" s="21">
        <v>250</v>
      </c>
      <c r="D198" s="13">
        <v>4.53</v>
      </c>
      <c r="E198" s="13">
        <v>4.37</v>
      </c>
      <c r="F198" s="13">
        <v>20.93</v>
      </c>
      <c r="G198" s="13">
        <v>173.6</v>
      </c>
      <c r="H198" s="10">
        <v>2005</v>
      </c>
      <c r="I198" s="10">
        <v>206</v>
      </c>
    </row>
    <row r="199" spans="1:9" s="4" customFormat="1" ht="27.95" customHeight="1" x14ac:dyDescent="0.35">
      <c r="B199" s="98" t="s">
        <v>63</v>
      </c>
      <c r="C199" s="12">
        <v>100</v>
      </c>
      <c r="D199" s="13">
        <v>10.35</v>
      </c>
      <c r="E199" s="13">
        <v>12.12</v>
      </c>
      <c r="F199" s="13">
        <v>5.36</v>
      </c>
      <c r="G199" s="13">
        <v>224.5</v>
      </c>
      <c r="H199" s="11">
        <v>2017</v>
      </c>
      <c r="I199" s="11">
        <v>290</v>
      </c>
    </row>
    <row r="200" spans="1:9" s="123" customFormat="1" ht="27.95" customHeight="1" x14ac:dyDescent="0.35">
      <c r="A200" s="78"/>
      <c r="B200" s="95" t="s">
        <v>50</v>
      </c>
      <c r="C200" s="12">
        <v>180</v>
      </c>
      <c r="D200" s="13">
        <v>3.06</v>
      </c>
      <c r="E200" s="13">
        <v>4.8</v>
      </c>
      <c r="F200" s="13">
        <v>22.45</v>
      </c>
      <c r="G200" s="13">
        <v>187.6</v>
      </c>
      <c r="H200" s="11">
        <v>2017</v>
      </c>
      <c r="I200" s="11">
        <v>312</v>
      </c>
    </row>
    <row r="201" spans="1:9" s="4" customFormat="1" ht="27.95" customHeight="1" x14ac:dyDescent="0.35">
      <c r="A201" s="77"/>
      <c r="B201" s="94" t="s">
        <v>13</v>
      </c>
      <c r="C201" s="16">
        <v>40</v>
      </c>
      <c r="D201" s="13">
        <v>2.2400000000000002</v>
      </c>
      <c r="E201" s="13">
        <v>0.44</v>
      </c>
      <c r="F201" s="13">
        <v>19.760000000000002</v>
      </c>
      <c r="G201" s="13">
        <v>91.96</v>
      </c>
      <c r="H201" s="10" t="s">
        <v>14</v>
      </c>
      <c r="I201" s="10" t="s">
        <v>14</v>
      </c>
    </row>
    <row r="202" spans="1:9" s="4" customFormat="1" ht="27.95" customHeight="1" x14ac:dyDescent="0.35">
      <c r="A202" s="88"/>
      <c r="B202" s="105" t="s">
        <v>22</v>
      </c>
      <c r="C202" s="47">
        <v>200</v>
      </c>
      <c r="D202" s="48">
        <v>0.04</v>
      </c>
      <c r="E202" s="48">
        <v>0</v>
      </c>
      <c r="F202" s="48">
        <v>24.76</v>
      </c>
      <c r="G202" s="48">
        <v>94.2</v>
      </c>
      <c r="H202" s="22">
        <v>2017</v>
      </c>
      <c r="I202" s="22">
        <v>349</v>
      </c>
    </row>
    <row r="203" spans="1:9" s="19" customFormat="1" ht="27.95" customHeight="1" x14ac:dyDescent="0.35">
      <c r="A203" s="87"/>
      <c r="B203" s="96" t="s">
        <v>75</v>
      </c>
      <c r="C203" s="17">
        <f t="shared" ref="C203:G203" si="24">SUM(C197:C202)</f>
        <v>870</v>
      </c>
      <c r="D203" s="18">
        <f t="shared" si="24"/>
        <v>20.92</v>
      </c>
      <c r="E203" s="18">
        <f t="shared" si="24"/>
        <v>23.73</v>
      </c>
      <c r="F203" s="18">
        <f t="shared" si="24"/>
        <v>100.26</v>
      </c>
      <c r="G203" s="18">
        <f t="shared" si="24"/>
        <v>841.06000000000006</v>
      </c>
      <c r="H203" s="45"/>
      <c r="I203" s="45"/>
    </row>
    <row r="204" spans="1:9" s="4" customFormat="1" ht="27.95" customHeight="1" x14ac:dyDescent="0.35">
      <c r="A204" s="84"/>
      <c r="B204" s="139" t="s">
        <v>23</v>
      </c>
      <c r="C204" s="140"/>
      <c r="D204" s="140"/>
      <c r="E204" s="140"/>
      <c r="F204" s="140"/>
      <c r="G204" s="140"/>
    </row>
    <row r="205" spans="1:9" s="4" customFormat="1" ht="27.95" customHeight="1" x14ac:dyDescent="0.35">
      <c r="A205" s="78"/>
      <c r="B205" s="99" t="s">
        <v>105</v>
      </c>
      <c r="C205" s="12">
        <v>50</v>
      </c>
      <c r="D205" s="13">
        <v>6.7</v>
      </c>
      <c r="E205" s="13">
        <v>1.4</v>
      </c>
      <c r="F205" s="13">
        <v>39.4</v>
      </c>
      <c r="G205" s="13">
        <v>125</v>
      </c>
      <c r="H205" s="10" t="s">
        <v>14</v>
      </c>
      <c r="I205" s="10" t="s">
        <v>14</v>
      </c>
    </row>
    <row r="206" spans="1:9" s="4" customFormat="1" ht="27.95" customHeight="1" x14ac:dyDescent="0.35">
      <c r="A206" s="83"/>
      <c r="B206" s="99" t="s">
        <v>53</v>
      </c>
      <c r="C206" s="12">
        <v>200</v>
      </c>
      <c r="D206" s="13">
        <v>3.52</v>
      </c>
      <c r="E206" s="13">
        <v>3.72</v>
      </c>
      <c r="F206" s="13">
        <v>25.49</v>
      </c>
      <c r="G206" s="13">
        <v>145.19999999999999</v>
      </c>
      <c r="H206" s="12">
        <v>2017</v>
      </c>
      <c r="I206" s="12">
        <v>382</v>
      </c>
    </row>
    <row r="207" spans="1:9" s="4" customFormat="1" ht="27.95" customHeight="1" x14ac:dyDescent="0.35">
      <c r="A207" s="78"/>
      <c r="B207" s="95" t="s">
        <v>31</v>
      </c>
      <c r="C207" s="12">
        <v>100</v>
      </c>
      <c r="D207" s="13">
        <v>0.4</v>
      </c>
      <c r="E207" s="13">
        <v>0.4</v>
      </c>
      <c r="F207" s="13">
        <v>9.8000000000000007</v>
      </c>
      <c r="G207" s="13">
        <v>47</v>
      </c>
      <c r="H207" s="11">
        <v>2005</v>
      </c>
      <c r="I207" s="11">
        <v>847</v>
      </c>
    </row>
    <row r="208" spans="1:9" s="19" customFormat="1" ht="27.95" customHeight="1" x14ac:dyDescent="0.35">
      <c r="A208" s="82"/>
      <c r="B208" s="96" t="s">
        <v>75</v>
      </c>
      <c r="C208" s="17">
        <f>SUM(C205:C207)</f>
        <v>350</v>
      </c>
      <c r="D208" s="18">
        <f>SUM(D205:D207)</f>
        <v>10.620000000000001</v>
      </c>
      <c r="E208" s="18">
        <f t="shared" ref="E208:G208" si="25">SUM(E205:E207)</f>
        <v>5.5200000000000005</v>
      </c>
      <c r="F208" s="18">
        <f t="shared" si="25"/>
        <v>74.69</v>
      </c>
      <c r="G208" s="18">
        <f t="shared" si="25"/>
        <v>317.2</v>
      </c>
      <c r="H208" s="122"/>
      <c r="I208" s="122"/>
    </row>
    <row r="209" spans="1:10" s="19" customFormat="1" ht="27.95" customHeight="1" x14ac:dyDescent="0.35">
      <c r="A209" s="82"/>
      <c r="B209" s="100" t="s">
        <v>27</v>
      </c>
      <c r="C209" s="17">
        <f>SUM(C195,C203,C208)</f>
        <v>1890</v>
      </c>
      <c r="D209" s="18">
        <f t="shared" ref="D209:G209" si="26">SUM(D195,D203,D208)</f>
        <v>60.120000000000005</v>
      </c>
      <c r="E209" s="18">
        <f t="shared" si="26"/>
        <v>46.780000000000008</v>
      </c>
      <c r="F209" s="18">
        <f t="shared" si="26"/>
        <v>285.89</v>
      </c>
      <c r="G209" s="18">
        <f t="shared" si="26"/>
        <v>1876.38</v>
      </c>
      <c r="H209" s="122"/>
      <c r="I209" s="122"/>
    </row>
    <row r="210" spans="1:10" s="19" customFormat="1" ht="27.95" customHeight="1" x14ac:dyDescent="0.35">
      <c r="A210" s="82"/>
      <c r="B210" s="100"/>
      <c r="C210" s="17"/>
      <c r="D210" s="18"/>
      <c r="E210" s="18"/>
      <c r="F210" s="18"/>
      <c r="G210" s="18"/>
      <c r="H210" s="55"/>
      <c r="I210" s="55"/>
    </row>
    <row r="211" spans="1:10" s="19" customFormat="1" ht="27.95" customHeight="1" x14ac:dyDescent="0.35">
      <c r="A211" s="38"/>
      <c r="B211" s="144" t="s">
        <v>64</v>
      </c>
      <c r="C211" s="142"/>
      <c r="D211" s="142"/>
      <c r="E211" s="142"/>
      <c r="F211" s="142"/>
      <c r="G211" s="142"/>
    </row>
    <row r="212" spans="1:10" s="4" customFormat="1" ht="27.95" customHeight="1" x14ac:dyDescent="0.35">
      <c r="A212" s="64"/>
      <c r="B212" s="111" t="s">
        <v>1</v>
      </c>
      <c r="C212" s="150" t="s">
        <v>4</v>
      </c>
      <c r="D212" s="145" t="s">
        <v>5</v>
      </c>
      <c r="E212" s="146"/>
      <c r="F212" s="146"/>
      <c r="G212" s="147"/>
      <c r="H212" s="137" t="s">
        <v>2</v>
      </c>
      <c r="I212" s="137" t="s">
        <v>3</v>
      </c>
    </row>
    <row r="213" spans="1:10" s="4" customFormat="1" ht="27.95" customHeight="1" x14ac:dyDescent="0.35">
      <c r="A213" s="64"/>
      <c r="B213" s="112"/>
      <c r="C213" s="151"/>
      <c r="D213" s="18" t="s">
        <v>6</v>
      </c>
      <c r="E213" s="18" t="s">
        <v>7</v>
      </c>
      <c r="F213" s="18" t="s">
        <v>8</v>
      </c>
      <c r="G213" s="18" t="s">
        <v>9</v>
      </c>
      <c r="H213" s="138"/>
      <c r="I213" s="138"/>
    </row>
    <row r="214" spans="1:10" s="19" customFormat="1" ht="27.95" customHeight="1" x14ac:dyDescent="0.35">
      <c r="A214" s="90"/>
      <c r="B214" s="166" t="s">
        <v>28</v>
      </c>
      <c r="C214" s="167"/>
      <c r="D214" s="167"/>
      <c r="E214" s="167"/>
      <c r="F214" s="167"/>
      <c r="G214" s="167"/>
    </row>
    <row r="215" spans="1:10" s="4" customFormat="1" ht="50.25" customHeight="1" x14ac:dyDescent="0.35">
      <c r="A215" s="56"/>
      <c r="B215" s="106" t="s">
        <v>122</v>
      </c>
      <c r="C215" s="33">
        <v>100</v>
      </c>
      <c r="D215" s="13">
        <v>13.98</v>
      </c>
      <c r="E215" s="13">
        <v>27.67</v>
      </c>
      <c r="F215" s="13">
        <v>18.29</v>
      </c>
      <c r="G215" s="13">
        <v>269.33</v>
      </c>
      <c r="H215" s="10">
        <v>2010</v>
      </c>
      <c r="I215" s="10" t="s">
        <v>83</v>
      </c>
    </row>
    <row r="216" spans="1:10" s="4" customFormat="1" ht="27.95" customHeight="1" x14ac:dyDescent="0.35">
      <c r="A216" s="78"/>
      <c r="B216" s="106" t="s">
        <v>36</v>
      </c>
      <c r="C216" s="11">
        <v>200</v>
      </c>
      <c r="D216" s="13">
        <f>3.67*200/150</f>
        <v>4.8933333333333335</v>
      </c>
      <c r="E216" s="13">
        <v>6.23</v>
      </c>
      <c r="F216" s="13">
        <v>44.89</v>
      </c>
      <c r="G216" s="13">
        <v>267.95999999999998</v>
      </c>
      <c r="H216" s="11">
        <v>2017</v>
      </c>
      <c r="I216" s="11">
        <v>304</v>
      </c>
    </row>
    <row r="217" spans="1:10" s="4" customFormat="1" ht="27.95" customHeight="1" x14ac:dyDescent="0.35">
      <c r="A217" s="78"/>
      <c r="B217" s="95" t="s">
        <v>15</v>
      </c>
      <c r="C217" s="12">
        <v>200</v>
      </c>
      <c r="D217" s="13">
        <v>0.2</v>
      </c>
      <c r="E217" s="13">
        <v>0</v>
      </c>
      <c r="F217" s="13">
        <v>14</v>
      </c>
      <c r="G217" s="13">
        <v>28</v>
      </c>
      <c r="H217" s="11">
        <v>2017</v>
      </c>
      <c r="I217" s="11">
        <v>376</v>
      </c>
    </row>
    <row r="218" spans="1:10" s="4" customFormat="1" ht="27.95" customHeight="1" x14ac:dyDescent="0.35">
      <c r="A218" s="77"/>
      <c r="B218" s="94" t="s">
        <v>80</v>
      </c>
      <c r="C218" s="16">
        <v>50</v>
      </c>
      <c r="D218" s="13">
        <v>2.2400000000000002</v>
      </c>
      <c r="E218" s="13">
        <v>0.44</v>
      </c>
      <c r="F218" s="13">
        <v>19.760000000000002</v>
      </c>
      <c r="G218" s="13">
        <v>91.96</v>
      </c>
      <c r="H218" s="11" t="s">
        <v>14</v>
      </c>
      <c r="I218" s="11" t="s">
        <v>14</v>
      </c>
    </row>
    <row r="219" spans="1:10" s="4" customFormat="1" ht="27.95" customHeight="1" x14ac:dyDescent="0.35">
      <c r="A219" s="89"/>
      <c r="B219" s="96" t="s">
        <v>75</v>
      </c>
      <c r="C219" s="17">
        <f>SUM(C215:C218)</f>
        <v>550</v>
      </c>
      <c r="D219" s="18">
        <f t="shared" ref="D219:G219" si="27">SUM(D215:D218)</f>
        <v>21.313333333333333</v>
      </c>
      <c r="E219" s="18">
        <f t="shared" si="27"/>
        <v>34.340000000000003</v>
      </c>
      <c r="F219" s="18">
        <f t="shared" si="27"/>
        <v>96.940000000000012</v>
      </c>
      <c r="G219" s="18">
        <f t="shared" si="27"/>
        <v>657.25</v>
      </c>
      <c r="H219" s="45"/>
      <c r="I219" s="45"/>
    </row>
    <row r="220" spans="1:10" s="4" customFormat="1" ht="27.95" customHeight="1" x14ac:dyDescent="0.35">
      <c r="A220" s="38"/>
      <c r="B220" s="144" t="s">
        <v>32</v>
      </c>
      <c r="C220" s="142"/>
      <c r="D220" s="142"/>
      <c r="E220" s="142"/>
      <c r="F220" s="142"/>
      <c r="G220" s="142"/>
    </row>
    <row r="221" spans="1:10" s="4" customFormat="1" ht="27.95" customHeight="1" x14ac:dyDescent="0.35">
      <c r="A221" s="78"/>
      <c r="B221" s="95" t="s">
        <v>123</v>
      </c>
      <c r="C221" s="12">
        <v>100</v>
      </c>
      <c r="D221" s="13">
        <v>1.56</v>
      </c>
      <c r="E221" s="13">
        <v>3</v>
      </c>
      <c r="F221" s="13">
        <v>1.86</v>
      </c>
      <c r="G221" s="13">
        <v>82.4</v>
      </c>
      <c r="H221" s="11">
        <v>2005</v>
      </c>
      <c r="I221" s="11">
        <v>79</v>
      </c>
    </row>
    <row r="222" spans="1:10" s="4" customFormat="1" ht="27.95" customHeight="1" x14ac:dyDescent="0.35">
      <c r="A222" s="78"/>
      <c r="B222" s="95" t="s">
        <v>73</v>
      </c>
      <c r="C222" s="40">
        <v>250</v>
      </c>
      <c r="D222" s="46">
        <v>1.46</v>
      </c>
      <c r="E222" s="46">
        <v>3.93</v>
      </c>
      <c r="F222" s="46">
        <v>10.19</v>
      </c>
      <c r="G222" s="46">
        <v>82</v>
      </c>
      <c r="H222" s="35">
        <v>2005</v>
      </c>
      <c r="I222" s="10">
        <v>170</v>
      </c>
      <c r="J222" s="132"/>
    </row>
    <row r="223" spans="1:10" s="110" customFormat="1" ht="27.95" customHeight="1" x14ac:dyDescent="0.35">
      <c r="B223" s="98" t="s">
        <v>20</v>
      </c>
      <c r="C223" s="12">
        <v>100</v>
      </c>
      <c r="D223" s="13">
        <v>23.8</v>
      </c>
      <c r="E223" s="13">
        <v>19.52</v>
      </c>
      <c r="F223" s="13">
        <v>5.74</v>
      </c>
      <c r="G223" s="13">
        <v>203</v>
      </c>
      <c r="H223" s="11">
        <v>2017</v>
      </c>
      <c r="I223" s="11">
        <v>290</v>
      </c>
    </row>
    <row r="224" spans="1:10" s="4" customFormat="1" ht="27.95" customHeight="1" x14ac:dyDescent="0.35">
      <c r="A224" s="78"/>
      <c r="B224" s="102" t="s">
        <v>21</v>
      </c>
      <c r="C224" s="35">
        <v>200</v>
      </c>
      <c r="D224" s="13">
        <v>5.0999999999999996</v>
      </c>
      <c r="E224" s="13">
        <f>5.17*200/150</f>
        <v>6.8933333333333335</v>
      </c>
      <c r="F224" s="13">
        <v>47.76</v>
      </c>
      <c r="G224" s="13">
        <v>261.54000000000002</v>
      </c>
      <c r="H224" s="22">
        <v>2017</v>
      </c>
      <c r="I224" s="22">
        <v>302</v>
      </c>
    </row>
    <row r="225" spans="1:9" s="4" customFormat="1" ht="27.95" customHeight="1" x14ac:dyDescent="0.35">
      <c r="A225" s="78"/>
      <c r="B225" s="95" t="s">
        <v>37</v>
      </c>
      <c r="C225" s="12">
        <v>200</v>
      </c>
      <c r="D225" s="13">
        <v>0.2</v>
      </c>
      <c r="E225" s="13">
        <v>0.2</v>
      </c>
      <c r="F225" s="13">
        <v>22.3</v>
      </c>
      <c r="G225" s="13">
        <v>110</v>
      </c>
      <c r="H225" s="11">
        <v>2017</v>
      </c>
      <c r="I225" s="11">
        <v>342</v>
      </c>
    </row>
    <row r="226" spans="1:9" s="4" customFormat="1" ht="27.95" customHeight="1" x14ac:dyDescent="0.35">
      <c r="A226" s="77"/>
      <c r="B226" s="94" t="s">
        <v>80</v>
      </c>
      <c r="C226" s="16">
        <v>40</v>
      </c>
      <c r="D226" s="13">
        <v>2.2400000000000002</v>
      </c>
      <c r="E226" s="13">
        <v>0.44</v>
      </c>
      <c r="F226" s="13">
        <v>19.760000000000002</v>
      </c>
      <c r="G226" s="13">
        <v>91.96</v>
      </c>
      <c r="H226" s="11" t="s">
        <v>14</v>
      </c>
      <c r="I226" s="11" t="s">
        <v>14</v>
      </c>
    </row>
    <row r="227" spans="1:9" s="19" customFormat="1" ht="27.95" customHeight="1" x14ac:dyDescent="0.35">
      <c r="A227" s="87"/>
      <c r="B227" s="96" t="s">
        <v>75</v>
      </c>
      <c r="C227" s="17">
        <f>SUM(C221:C226)</f>
        <v>890</v>
      </c>
      <c r="D227" s="18">
        <f>SUM(D221:D226)</f>
        <v>34.360000000000007</v>
      </c>
      <c r="E227" s="18">
        <f t="shared" ref="E227:G227" si="28">SUM(E221:E226)</f>
        <v>33.983333333333334</v>
      </c>
      <c r="F227" s="18">
        <f t="shared" si="28"/>
        <v>107.61</v>
      </c>
      <c r="G227" s="18">
        <f t="shared" si="28"/>
        <v>830.90000000000009</v>
      </c>
      <c r="H227" s="45"/>
      <c r="I227" s="45"/>
    </row>
    <row r="228" spans="1:9" s="4" customFormat="1" ht="27.95" customHeight="1" x14ac:dyDescent="0.35">
      <c r="A228" s="84"/>
      <c r="B228" s="139" t="s">
        <v>23</v>
      </c>
      <c r="C228" s="140"/>
      <c r="D228" s="140"/>
      <c r="E228" s="140"/>
      <c r="F228" s="140"/>
      <c r="G228" s="140"/>
    </row>
    <row r="229" spans="1:9" s="4" customFormat="1" ht="27.95" customHeight="1" x14ac:dyDescent="0.35">
      <c r="A229" s="78"/>
      <c r="B229" s="95" t="s">
        <v>124</v>
      </c>
      <c r="C229" s="12">
        <v>200</v>
      </c>
      <c r="D229" s="13">
        <v>28.44</v>
      </c>
      <c r="E229" s="13">
        <v>29.51</v>
      </c>
      <c r="F229" s="13">
        <v>37.1</v>
      </c>
      <c r="G229" s="13">
        <v>457.6</v>
      </c>
      <c r="H229" s="10">
        <v>2005</v>
      </c>
      <c r="I229" s="10">
        <v>463</v>
      </c>
    </row>
    <row r="230" spans="1:9" s="4" customFormat="1" ht="27.95" customHeight="1" x14ac:dyDescent="0.35">
      <c r="A230" s="78"/>
      <c r="B230" s="95" t="s">
        <v>65</v>
      </c>
      <c r="C230" s="12">
        <v>200</v>
      </c>
      <c r="D230" s="13">
        <v>5.8</v>
      </c>
      <c r="E230" s="13">
        <v>5</v>
      </c>
      <c r="F230" s="13">
        <v>8.4</v>
      </c>
      <c r="G230" s="13">
        <v>108</v>
      </c>
      <c r="H230" s="10">
        <v>2005</v>
      </c>
      <c r="I230" s="10">
        <v>966</v>
      </c>
    </row>
    <row r="231" spans="1:9" s="19" customFormat="1" ht="27.95" customHeight="1" x14ac:dyDescent="0.35">
      <c r="A231" s="82"/>
      <c r="B231" s="100" t="s">
        <v>16</v>
      </c>
      <c r="C231" s="17">
        <f>SUM(C229:C230)</f>
        <v>400</v>
      </c>
      <c r="D231" s="18">
        <f>SUM(D229:D230)</f>
        <v>34.24</v>
      </c>
      <c r="E231" s="18">
        <f t="shared" ref="E231:G231" si="29">SUM(E229:E230)</f>
        <v>34.510000000000005</v>
      </c>
      <c r="F231" s="18">
        <f t="shared" si="29"/>
        <v>45.5</v>
      </c>
      <c r="G231" s="18">
        <f t="shared" si="29"/>
        <v>565.6</v>
      </c>
      <c r="H231" s="122"/>
      <c r="I231" s="122"/>
    </row>
    <row r="232" spans="1:9" s="19" customFormat="1" ht="27.95" customHeight="1" x14ac:dyDescent="0.35">
      <c r="A232" s="82"/>
      <c r="B232" s="100" t="s">
        <v>27</v>
      </c>
      <c r="C232" s="17">
        <f>SUM(C219,C227,C231)</f>
        <v>1840</v>
      </c>
      <c r="D232" s="18">
        <f t="shared" ref="D232:G232" si="30">SUM(D219,D227,D231)</f>
        <v>89.913333333333341</v>
      </c>
      <c r="E232" s="18">
        <f t="shared" si="30"/>
        <v>102.83333333333334</v>
      </c>
      <c r="F232" s="18">
        <f t="shared" si="30"/>
        <v>250.05</v>
      </c>
      <c r="G232" s="18">
        <f t="shared" si="30"/>
        <v>2053.75</v>
      </c>
      <c r="H232" s="122"/>
      <c r="I232" s="122"/>
    </row>
    <row r="233" spans="1:9" s="19" customFormat="1" ht="27.95" customHeight="1" x14ac:dyDescent="0.35">
      <c r="A233" s="82"/>
      <c r="B233" s="100"/>
      <c r="C233" s="44"/>
      <c r="D233" s="36"/>
      <c r="E233" s="36"/>
      <c r="F233" s="36"/>
      <c r="G233" s="36"/>
      <c r="H233" s="43"/>
      <c r="I233" s="43"/>
    </row>
    <row r="234" spans="1:9" s="19" customFormat="1" ht="27.95" customHeight="1" x14ac:dyDescent="0.35">
      <c r="A234" s="38"/>
      <c r="B234" s="144" t="s">
        <v>66</v>
      </c>
      <c r="C234" s="142"/>
      <c r="D234" s="142"/>
      <c r="E234" s="142"/>
      <c r="F234" s="142"/>
      <c r="G234" s="142"/>
    </row>
    <row r="235" spans="1:9" s="4" customFormat="1" ht="27.95" customHeight="1" x14ac:dyDescent="0.35">
      <c r="A235" s="64"/>
      <c r="B235" s="111" t="s">
        <v>1</v>
      </c>
      <c r="C235" s="150" t="s">
        <v>4</v>
      </c>
      <c r="D235" s="145" t="s">
        <v>5</v>
      </c>
      <c r="E235" s="146"/>
      <c r="F235" s="146"/>
      <c r="G235" s="147"/>
      <c r="H235" s="137" t="s">
        <v>2</v>
      </c>
      <c r="I235" s="137" t="s">
        <v>3</v>
      </c>
    </row>
    <row r="236" spans="1:9" s="4" customFormat="1" ht="27.95" customHeight="1" x14ac:dyDescent="0.35">
      <c r="A236" s="64"/>
      <c r="B236" s="112"/>
      <c r="C236" s="151"/>
      <c r="D236" s="18" t="s">
        <v>6</v>
      </c>
      <c r="E236" s="18" t="s">
        <v>7</v>
      </c>
      <c r="F236" s="18" t="s">
        <v>8</v>
      </c>
      <c r="G236" s="18" t="s">
        <v>9</v>
      </c>
      <c r="H236" s="138"/>
      <c r="I236" s="138"/>
    </row>
    <row r="237" spans="1:9" s="19" customFormat="1" ht="27.95" customHeight="1" x14ac:dyDescent="0.35">
      <c r="A237" s="38"/>
      <c r="B237" s="144" t="s">
        <v>28</v>
      </c>
      <c r="C237" s="142"/>
      <c r="D237" s="142"/>
      <c r="E237" s="142"/>
      <c r="F237" s="142"/>
      <c r="G237" s="142"/>
    </row>
    <row r="238" spans="1:9" s="4" customFormat="1" ht="27.95" customHeight="1" x14ac:dyDescent="0.35">
      <c r="A238" s="81"/>
      <c r="B238" s="94" t="s">
        <v>113</v>
      </c>
      <c r="C238" s="12">
        <v>250</v>
      </c>
      <c r="D238" s="13">
        <v>25.7</v>
      </c>
      <c r="E238" s="13">
        <v>14.5</v>
      </c>
      <c r="F238" s="13">
        <v>88.7</v>
      </c>
      <c r="G238" s="13">
        <v>755.03</v>
      </c>
      <c r="H238" s="35">
        <v>2011</v>
      </c>
      <c r="I238" s="35">
        <v>391</v>
      </c>
    </row>
    <row r="239" spans="1:9" s="4" customFormat="1" ht="27.95" customHeight="1" x14ac:dyDescent="0.35">
      <c r="A239" s="77"/>
      <c r="B239" s="94" t="s">
        <v>13</v>
      </c>
      <c r="C239" s="16">
        <v>40</v>
      </c>
      <c r="D239" s="13">
        <v>2.2400000000000002</v>
      </c>
      <c r="E239" s="13">
        <v>0.44</v>
      </c>
      <c r="F239" s="13">
        <v>19.760000000000002</v>
      </c>
      <c r="G239" s="13">
        <v>91.96</v>
      </c>
      <c r="H239" s="11" t="s">
        <v>14</v>
      </c>
      <c r="I239" s="11" t="s">
        <v>14</v>
      </c>
    </row>
    <row r="240" spans="1:9" s="4" customFormat="1" ht="27.95" customHeight="1" x14ac:dyDescent="0.35">
      <c r="A240" s="78"/>
      <c r="B240" s="95" t="s">
        <v>58</v>
      </c>
      <c r="C240" s="12">
        <v>40</v>
      </c>
      <c r="D240" s="13">
        <v>4.74</v>
      </c>
      <c r="E240" s="13">
        <v>0.6</v>
      </c>
      <c r="F240" s="13">
        <v>28.98</v>
      </c>
      <c r="G240" s="13">
        <v>140.28</v>
      </c>
      <c r="H240" s="35" t="s">
        <v>14</v>
      </c>
      <c r="I240" s="35" t="s">
        <v>14</v>
      </c>
    </row>
    <row r="241" spans="1:10" s="123" customFormat="1" ht="27.95" customHeight="1" x14ac:dyDescent="0.35">
      <c r="A241" s="78"/>
      <c r="B241" s="95" t="s">
        <v>31</v>
      </c>
      <c r="C241" s="12">
        <v>100</v>
      </c>
      <c r="D241" s="13">
        <v>0.4</v>
      </c>
      <c r="E241" s="13">
        <v>0.4</v>
      </c>
      <c r="F241" s="13">
        <v>9.8000000000000007</v>
      </c>
      <c r="G241" s="13">
        <v>47</v>
      </c>
      <c r="H241" s="11">
        <v>2005</v>
      </c>
      <c r="I241" s="11">
        <v>847</v>
      </c>
    </row>
    <row r="242" spans="1:10" s="4" customFormat="1" ht="27.95" customHeight="1" x14ac:dyDescent="0.35">
      <c r="A242" s="83"/>
      <c r="B242" s="99" t="s">
        <v>51</v>
      </c>
      <c r="C242" s="11">
        <v>200</v>
      </c>
      <c r="D242" s="13">
        <v>0.13</v>
      </c>
      <c r="E242" s="13">
        <v>0.02</v>
      </c>
      <c r="F242" s="13">
        <v>10.25</v>
      </c>
      <c r="G242" s="13">
        <v>41.68</v>
      </c>
      <c r="H242" s="10">
        <v>2017</v>
      </c>
      <c r="I242" s="10">
        <v>377</v>
      </c>
    </row>
    <row r="243" spans="1:10" s="4" customFormat="1" ht="27.95" customHeight="1" x14ac:dyDescent="0.35">
      <c r="A243" s="89"/>
      <c r="B243" s="96" t="s">
        <v>75</v>
      </c>
      <c r="C243" s="12">
        <f>SUM(C238:C242)</f>
        <v>630</v>
      </c>
      <c r="D243" s="13">
        <f>SUM(D238:D242)</f>
        <v>33.21</v>
      </c>
      <c r="E243" s="13">
        <f>SUM(E238:E242)</f>
        <v>15.959999999999999</v>
      </c>
      <c r="F243" s="13">
        <f>SUM(F238:F242)</f>
        <v>157.49</v>
      </c>
      <c r="G243" s="13">
        <f>SUM(G238:G242)</f>
        <v>1075.95</v>
      </c>
      <c r="H243" s="53"/>
      <c r="I243" s="53"/>
    </row>
    <row r="244" spans="1:10" s="4" customFormat="1" ht="27.95" customHeight="1" x14ac:dyDescent="0.35">
      <c r="A244" s="80"/>
      <c r="B244" s="143" t="s">
        <v>32</v>
      </c>
      <c r="C244" s="142"/>
      <c r="D244" s="142"/>
      <c r="E244" s="142"/>
      <c r="F244" s="142"/>
      <c r="G244" s="142"/>
    </row>
    <row r="245" spans="1:10" s="4" customFormat="1" ht="27.95" customHeight="1" x14ac:dyDescent="0.35">
      <c r="A245" s="78"/>
      <c r="B245" s="95" t="s">
        <v>47</v>
      </c>
      <c r="C245" s="12">
        <v>100</v>
      </c>
      <c r="D245" s="13">
        <v>1.08</v>
      </c>
      <c r="E245" s="13">
        <v>0.18</v>
      </c>
      <c r="F245" s="13">
        <v>8.6199999999999992</v>
      </c>
      <c r="G245" s="13">
        <v>60.6</v>
      </c>
      <c r="H245" s="11">
        <v>2010</v>
      </c>
      <c r="I245" s="11">
        <v>38</v>
      </c>
    </row>
    <row r="246" spans="1:10" s="4" customFormat="1" ht="27.95" customHeight="1" x14ac:dyDescent="0.35">
      <c r="A246" s="78"/>
      <c r="B246" s="95" t="s">
        <v>131</v>
      </c>
      <c r="C246" s="12">
        <v>250</v>
      </c>
      <c r="D246" s="13">
        <v>1.87</v>
      </c>
      <c r="E246" s="13">
        <v>2.2599999999999998</v>
      </c>
      <c r="F246" s="13">
        <v>23.31</v>
      </c>
      <c r="G246" s="13">
        <v>168.2</v>
      </c>
      <c r="H246" s="35">
        <v>2017</v>
      </c>
      <c r="I246" s="35">
        <v>97</v>
      </c>
    </row>
    <row r="247" spans="1:10" s="4" customFormat="1" ht="27.95" customHeight="1" x14ac:dyDescent="0.35">
      <c r="A247" s="81"/>
      <c r="B247" s="97" t="s">
        <v>85</v>
      </c>
      <c r="C247" s="12">
        <v>100</v>
      </c>
      <c r="D247" s="13">
        <v>15.55</v>
      </c>
      <c r="E247" s="13">
        <v>24.58</v>
      </c>
      <c r="F247" s="13">
        <v>27.54</v>
      </c>
      <c r="G247" s="13">
        <v>265.5</v>
      </c>
      <c r="H247" s="10">
        <v>2010</v>
      </c>
      <c r="I247" s="10">
        <v>284</v>
      </c>
      <c r="J247" s="115"/>
    </row>
    <row r="248" spans="1:10" s="4" customFormat="1" ht="27.95" customHeight="1" x14ac:dyDescent="0.35">
      <c r="A248" s="78"/>
      <c r="B248" s="95" t="s">
        <v>43</v>
      </c>
      <c r="C248" s="12">
        <v>180</v>
      </c>
      <c r="D248" s="13">
        <v>5.52</v>
      </c>
      <c r="E248" s="13">
        <v>4.5199999999999996</v>
      </c>
      <c r="F248" s="13">
        <v>26.45</v>
      </c>
      <c r="G248" s="13">
        <v>168.45</v>
      </c>
      <c r="H248" s="11">
        <v>2017</v>
      </c>
      <c r="I248" s="11">
        <v>202</v>
      </c>
    </row>
    <row r="249" spans="1:10" s="4" customFormat="1" ht="27.95" customHeight="1" x14ac:dyDescent="0.35">
      <c r="A249" s="77"/>
      <c r="B249" s="94" t="s">
        <v>86</v>
      </c>
      <c r="C249" s="16">
        <v>200</v>
      </c>
      <c r="D249" s="13">
        <v>1</v>
      </c>
      <c r="E249" s="13">
        <v>0.2</v>
      </c>
      <c r="F249" s="13">
        <v>19.760000000000002</v>
      </c>
      <c r="G249" s="13">
        <v>83.4</v>
      </c>
      <c r="H249" s="10">
        <v>2011</v>
      </c>
      <c r="I249" s="10">
        <v>389</v>
      </c>
    </row>
    <row r="250" spans="1:10" s="4" customFormat="1" ht="27.95" customHeight="1" x14ac:dyDescent="0.35">
      <c r="A250" s="77"/>
      <c r="B250" s="94" t="s">
        <v>80</v>
      </c>
      <c r="C250" s="16">
        <v>40</v>
      </c>
      <c r="D250" s="13">
        <v>2.2400000000000002</v>
      </c>
      <c r="E250" s="13">
        <v>0.44</v>
      </c>
      <c r="F250" s="13">
        <v>19.760000000000002</v>
      </c>
      <c r="G250" s="13">
        <v>91.96</v>
      </c>
      <c r="H250" s="35" t="s">
        <v>14</v>
      </c>
      <c r="I250" s="35" t="s">
        <v>14</v>
      </c>
    </row>
    <row r="251" spans="1:10" s="4" customFormat="1" ht="27.95" customHeight="1" x14ac:dyDescent="0.35">
      <c r="A251" s="89"/>
      <c r="B251" s="96" t="s">
        <v>75</v>
      </c>
      <c r="C251" s="12">
        <f>SUM(C245:C250)</f>
        <v>870</v>
      </c>
      <c r="D251" s="13">
        <f t="shared" ref="D251:G251" si="31">SUM(D245:D250)</f>
        <v>27.259999999999998</v>
      </c>
      <c r="E251" s="13">
        <f t="shared" si="31"/>
        <v>32.18</v>
      </c>
      <c r="F251" s="13">
        <f t="shared" si="31"/>
        <v>125.44000000000001</v>
      </c>
      <c r="G251" s="13">
        <f t="shared" si="31"/>
        <v>838.11</v>
      </c>
      <c r="H251" s="53"/>
      <c r="I251" s="53"/>
    </row>
    <row r="252" spans="1:10" s="4" customFormat="1" ht="27.95" customHeight="1" x14ac:dyDescent="0.35">
      <c r="A252" s="84"/>
      <c r="B252" s="139" t="s">
        <v>23</v>
      </c>
      <c r="C252" s="140"/>
      <c r="D252" s="140"/>
      <c r="E252" s="140"/>
      <c r="F252" s="140"/>
      <c r="G252" s="140"/>
    </row>
    <row r="253" spans="1:10" s="4" customFormat="1" ht="27.95" customHeight="1" x14ac:dyDescent="0.35">
      <c r="A253" s="78"/>
      <c r="B253" s="95" t="s">
        <v>106</v>
      </c>
      <c r="C253" s="12">
        <v>150</v>
      </c>
      <c r="D253" s="13">
        <v>7.3</v>
      </c>
      <c r="E253" s="13">
        <v>7</v>
      </c>
      <c r="F253" s="13">
        <v>45.8</v>
      </c>
      <c r="G253" s="13">
        <v>230</v>
      </c>
      <c r="H253" s="10">
        <v>2004</v>
      </c>
      <c r="I253" s="10" t="s">
        <v>84</v>
      </c>
    </row>
    <row r="254" spans="1:10" s="4" customFormat="1" ht="27.95" customHeight="1" x14ac:dyDescent="0.35">
      <c r="A254" s="78"/>
      <c r="B254" s="95" t="s">
        <v>15</v>
      </c>
      <c r="C254" s="12">
        <v>200</v>
      </c>
      <c r="D254" s="13">
        <v>0.2</v>
      </c>
      <c r="E254" s="13">
        <v>0</v>
      </c>
      <c r="F254" s="13">
        <v>14</v>
      </c>
      <c r="G254" s="13">
        <v>28</v>
      </c>
      <c r="H254" s="11">
        <v>2017</v>
      </c>
      <c r="I254" s="11">
        <v>376</v>
      </c>
    </row>
    <row r="255" spans="1:10" s="19" customFormat="1" ht="27.95" customHeight="1" x14ac:dyDescent="0.35">
      <c r="A255" s="82"/>
      <c r="B255" s="96" t="s">
        <v>75</v>
      </c>
      <c r="C255" s="17">
        <f>SUM(C253:C254)</f>
        <v>350</v>
      </c>
      <c r="D255" s="18">
        <f>SUM(D253:D254)</f>
        <v>7.5</v>
      </c>
      <c r="E255" s="18">
        <f>SUM(E253:E254)</f>
        <v>7</v>
      </c>
      <c r="F255" s="18">
        <f>SUM(F253:F254)</f>
        <v>59.8</v>
      </c>
      <c r="G255" s="18">
        <f>SUM(G253:G254)</f>
        <v>258</v>
      </c>
      <c r="H255" s="122"/>
      <c r="I255" s="122"/>
    </row>
    <row r="256" spans="1:10" s="19" customFormat="1" ht="27.95" customHeight="1" x14ac:dyDescent="0.35">
      <c r="A256" s="82"/>
      <c r="B256" s="100" t="s">
        <v>27</v>
      </c>
      <c r="C256" s="17">
        <f>SUM(C243,C251,C255)</f>
        <v>1850</v>
      </c>
      <c r="D256" s="18">
        <f>SUM(D243,D251,D255)</f>
        <v>67.97</v>
      </c>
      <c r="E256" s="18">
        <f>SUM(E243,E251,E255)</f>
        <v>55.14</v>
      </c>
      <c r="F256" s="18">
        <f>SUM(F243,F251,F255)</f>
        <v>342.73</v>
      </c>
      <c r="G256" s="18">
        <f>SUM(G243,G251,G255)</f>
        <v>2172.06</v>
      </c>
      <c r="H256" s="122"/>
      <c r="I256" s="122"/>
    </row>
    <row r="257" spans="1:9" s="19" customFormat="1" ht="27.95" customHeight="1" x14ac:dyDescent="0.35">
      <c r="A257" s="82"/>
      <c r="B257" s="100"/>
      <c r="C257" s="17"/>
      <c r="D257" s="18"/>
      <c r="E257" s="18"/>
      <c r="F257" s="18"/>
      <c r="G257" s="18"/>
      <c r="H257" s="122"/>
      <c r="I257" s="122"/>
    </row>
    <row r="258" spans="1:9" s="19" customFormat="1" ht="27.95" customHeight="1" x14ac:dyDescent="0.35">
      <c r="A258" s="82"/>
      <c r="B258" s="100"/>
      <c r="C258" s="44"/>
      <c r="D258" s="36"/>
      <c r="E258" s="36"/>
      <c r="F258" s="36"/>
      <c r="G258" s="36"/>
      <c r="H258" s="43"/>
      <c r="I258" s="43"/>
    </row>
    <row r="259" spans="1:9" s="19" customFormat="1" ht="27.95" customHeight="1" x14ac:dyDescent="0.35">
      <c r="A259" s="38"/>
      <c r="B259" s="144" t="s">
        <v>67</v>
      </c>
      <c r="C259" s="142"/>
      <c r="D259" s="142"/>
      <c r="E259" s="142"/>
      <c r="F259" s="142"/>
      <c r="G259" s="142"/>
    </row>
    <row r="260" spans="1:9" s="4" customFormat="1" ht="27.95" customHeight="1" x14ac:dyDescent="0.35">
      <c r="A260" s="64"/>
      <c r="B260" s="111" t="s">
        <v>1</v>
      </c>
      <c r="C260" s="150" t="s">
        <v>4</v>
      </c>
      <c r="D260" s="145" t="s">
        <v>5</v>
      </c>
      <c r="E260" s="146"/>
      <c r="F260" s="146"/>
      <c r="G260" s="147"/>
      <c r="H260" s="137" t="s">
        <v>2</v>
      </c>
      <c r="I260" s="137" t="s">
        <v>3</v>
      </c>
    </row>
    <row r="261" spans="1:9" s="4" customFormat="1" ht="27.95" customHeight="1" x14ac:dyDescent="0.35">
      <c r="A261" s="64"/>
      <c r="B261" s="112"/>
      <c r="C261" s="151"/>
      <c r="D261" s="18" t="s">
        <v>6</v>
      </c>
      <c r="E261" s="18" t="s">
        <v>7</v>
      </c>
      <c r="F261" s="18" t="s">
        <v>8</v>
      </c>
      <c r="G261" s="18" t="s">
        <v>9</v>
      </c>
      <c r="H261" s="138"/>
      <c r="I261" s="138"/>
    </row>
    <row r="262" spans="1:9" s="19" customFormat="1" ht="27.95" customHeight="1" x14ac:dyDescent="0.35">
      <c r="A262" s="38"/>
      <c r="B262" s="144" t="s">
        <v>68</v>
      </c>
      <c r="C262" s="142"/>
      <c r="D262" s="142"/>
      <c r="E262" s="142"/>
      <c r="F262" s="142"/>
      <c r="G262" s="142"/>
    </row>
    <row r="263" spans="1:9" s="19" customFormat="1" ht="27.95" customHeight="1" x14ac:dyDescent="0.35">
      <c r="A263" s="81"/>
      <c r="B263" s="101" t="s">
        <v>107</v>
      </c>
      <c r="C263" s="12">
        <v>250</v>
      </c>
      <c r="D263" s="13">
        <v>10.44</v>
      </c>
      <c r="E263" s="13">
        <v>11.11</v>
      </c>
      <c r="F263" s="13">
        <v>56.3</v>
      </c>
      <c r="G263" s="13">
        <v>383.75</v>
      </c>
      <c r="H263" s="10">
        <v>2010</v>
      </c>
      <c r="I263" s="10">
        <v>177</v>
      </c>
    </row>
    <row r="264" spans="1:9" s="4" customFormat="1" ht="27.95" customHeight="1" x14ac:dyDescent="0.35">
      <c r="A264" s="78"/>
      <c r="B264" s="101" t="s">
        <v>71</v>
      </c>
      <c r="C264" s="57">
        <v>15</v>
      </c>
      <c r="D264" s="13">
        <v>3.48</v>
      </c>
      <c r="E264" s="13">
        <v>4.43</v>
      </c>
      <c r="F264" s="13">
        <v>12.3</v>
      </c>
      <c r="G264" s="13">
        <v>54.6</v>
      </c>
      <c r="H264" s="35">
        <v>2017</v>
      </c>
      <c r="I264" s="35">
        <v>15</v>
      </c>
    </row>
    <row r="265" spans="1:9" s="4" customFormat="1" ht="27.95" customHeight="1" x14ac:dyDescent="0.35">
      <c r="A265" s="78"/>
      <c r="B265" s="101" t="s">
        <v>58</v>
      </c>
      <c r="C265" s="57">
        <v>60</v>
      </c>
      <c r="D265" s="13">
        <v>4.74</v>
      </c>
      <c r="E265" s="13">
        <v>0.6</v>
      </c>
      <c r="F265" s="13">
        <v>28.98</v>
      </c>
      <c r="G265" s="13">
        <v>140.28</v>
      </c>
      <c r="H265" s="35" t="s">
        <v>14</v>
      </c>
      <c r="I265" s="35" t="s">
        <v>14</v>
      </c>
    </row>
    <row r="266" spans="1:9" s="4" customFormat="1" ht="27.95" customHeight="1" x14ac:dyDescent="0.35">
      <c r="A266" s="83"/>
      <c r="B266" s="99" t="s">
        <v>53</v>
      </c>
      <c r="C266" s="12">
        <v>200</v>
      </c>
      <c r="D266" s="13">
        <v>3.52</v>
      </c>
      <c r="E266" s="13">
        <v>3.72</v>
      </c>
      <c r="F266" s="13">
        <v>25.49</v>
      </c>
      <c r="G266" s="13">
        <v>145.19999999999999</v>
      </c>
      <c r="H266" s="12">
        <v>2017</v>
      </c>
      <c r="I266" s="12">
        <v>382</v>
      </c>
    </row>
    <row r="267" spans="1:9" s="4" customFormat="1" ht="27.95" customHeight="1" x14ac:dyDescent="0.35">
      <c r="A267" s="78"/>
      <c r="B267" s="95" t="s">
        <v>39</v>
      </c>
      <c r="C267" s="12">
        <v>95</v>
      </c>
      <c r="D267" s="13">
        <v>1.9</v>
      </c>
      <c r="E267" s="13">
        <v>1.4</v>
      </c>
      <c r="F267" s="13">
        <v>2.9</v>
      </c>
      <c r="G267" s="13">
        <v>45.6</v>
      </c>
      <c r="H267" s="11" t="s">
        <v>14</v>
      </c>
      <c r="I267" s="11" t="s">
        <v>14</v>
      </c>
    </row>
    <row r="268" spans="1:9" s="4" customFormat="1" ht="27.95" customHeight="1" x14ac:dyDescent="0.35">
      <c r="A268" s="77"/>
      <c r="B268" s="96" t="s">
        <v>75</v>
      </c>
      <c r="C268" s="17">
        <f t="shared" ref="C268:G268" si="32">SUM(C263:C267)</f>
        <v>620</v>
      </c>
      <c r="D268" s="121">
        <f t="shared" si="32"/>
        <v>24.08</v>
      </c>
      <c r="E268" s="121">
        <f t="shared" si="32"/>
        <v>21.259999999999998</v>
      </c>
      <c r="F268" s="121">
        <f t="shared" si="32"/>
        <v>125.97</v>
      </c>
      <c r="G268" s="121">
        <f t="shared" si="32"/>
        <v>769.43</v>
      </c>
      <c r="H268" s="10"/>
      <c r="I268" s="10"/>
    </row>
    <row r="269" spans="1:9" s="4" customFormat="1" ht="27.95" customHeight="1" x14ac:dyDescent="0.35">
      <c r="A269" s="80"/>
      <c r="B269" s="143" t="s">
        <v>32</v>
      </c>
      <c r="C269" s="142"/>
      <c r="D269" s="142"/>
      <c r="E269" s="142"/>
      <c r="F269" s="142"/>
      <c r="G269" s="142"/>
    </row>
    <row r="270" spans="1:9" s="4" customFormat="1" ht="27.95" customHeight="1" x14ac:dyDescent="0.35">
      <c r="A270" s="78"/>
      <c r="B270" s="102" t="s">
        <v>72</v>
      </c>
      <c r="C270" s="57">
        <v>100</v>
      </c>
      <c r="D270" s="13">
        <v>2.16</v>
      </c>
      <c r="E270" s="13">
        <v>6.19</v>
      </c>
      <c r="F270" s="13">
        <v>4.72</v>
      </c>
      <c r="G270" s="13">
        <v>79.099999999999994</v>
      </c>
      <c r="H270" s="10">
        <v>2010</v>
      </c>
      <c r="I270" s="10">
        <v>112</v>
      </c>
    </row>
    <row r="271" spans="1:9" s="4" customFormat="1" ht="27.95" customHeight="1" x14ac:dyDescent="0.35">
      <c r="A271" s="56"/>
      <c r="B271" s="102" t="s">
        <v>87</v>
      </c>
      <c r="C271" s="21">
        <v>250</v>
      </c>
      <c r="D271" s="13">
        <v>1.95</v>
      </c>
      <c r="E271" s="13">
        <v>19.86</v>
      </c>
      <c r="F271" s="13">
        <v>36.85</v>
      </c>
      <c r="G271" s="13">
        <v>346.65</v>
      </c>
      <c r="H271" s="10">
        <v>2011</v>
      </c>
      <c r="I271" s="10">
        <v>81</v>
      </c>
    </row>
    <row r="272" spans="1:9" s="4" customFormat="1" ht="27.95" customHeight="1" x14ac:dyDescent="0.35">
      <c r="A272" s="78"/>
      <c r="B272" s="95" t="s">
        <v>40</v>
      </c>
      <c r="C272" s="12">
        <v>250</v>
      </c>
      <c r="D272" s="13">
        <v>15.21</v>
      </c>
      <c r="E272" s="13">
        <v>6.67</v>
      </c>
      <c r="F272" s="13">
        <v>42.86</v>
      </c>
      <c r="G272" s="13">
        <v>384.34</v>
      </c>
      <c r="H272" s="10">
        <v>2004</v>
      </c>
      <c r="I272" s="10">
        <v>436</v>
      </c>
    </row>
    <row r="273" spans="1:9" s="4" customFormat="1" ht="27.95" customHeight="1" x14ac:dyDescent="0.35">
      <c r="A273" s="78"/>
      <c r="B273" s="95" t="s">
        <v>37</v>
      </c>
      <c r="C273" s="12">
        <v>200</v>
      </c>
      <c r="D273" s="13">
        <v>0.2</v>
      </c>
      <c r="E273" s="13">
        <v>0.2</v>
      </c>
      <c r="F273" s="13">
        <v>22.3</v>
      </c>
      <c r="G273" s="13">
        <v>110</v>
      </c>
      <c r="H273" s="11">
        <v>2017</v>
      </c>
      <c r="I273" s="11">
        <v>342</v>
      </c>
    </row>
    <row r="274" spans="1:9" s="4" customFormat="1" ht="27.95" customHeight="1" x14ac:dyDescent="0.35">
      <c r="A274" s="77"/>
      <c r="B274" s="94" t="s">
        <v>80</v>
      </c>
      <c r="C274" s="16">
        <v>40</v>
      </c>
      <c r="D274" s="13">
        <v>2.2400000000000002</v>
      </c>
      <c r="E274" s="13">
        <v>0.44</v>
      </c>
      <c r="F274" s="13">
        <v>19.760000000000002</v>
      </c>
      <c r="G274" s="13">
        <v>91.96</v>
      </c>
      <c r="H274" s="10" t="s">
        <v>14</v>
      </c>
      <c r="I274" s="10" t="s">
        <v>14</v>
      </c>
    </row>
    <row r="275" spans="1:9" s="4" customFormat="1" ht="27.95" customHeight="1" x14ac:dyDescent="0.35">
      <c r="A275" s="89"/>
      <c r="B275" s="96" t="s">
        <v>75</v>
      </c>
      <c r="C275" s="17">
        <f t="shared" ref="C275:G275" si="33">SUM(C270:C274)</f>
        <v>840</v>
      </c>
      <c r="D275" s="121">
        <f t="shared" si="33"/>
        <v>21.759999999999998</v>
      </c>
      <c r="E275" s="121">
        <f t="shared" si="33"/>
        <v>33.36</v>
      </c>
      <c r="F275" s="121">
        <f t="shared" si="33"/>
        <v>126.49000000000001</v>
      </c>
      <c r="G275" s="121">
        <f t="shared" si="33"/>
        <v>1012.05</v>
      </c>
      <c r="H275" s="53"/>
      <c r="I275" s="53"/>
    </row>
    <row r="276" spans="1:9" s="4" customFormat="1" ht="27.95" customHeight="1" x14ac:dyDescent="0.35">
      <c r="A276" s="84"/>
      <c r="B276" s="139" t="s">
        <v>23</v>
      </c>
      <c r="C276" s="140"/>
      <c r="D276" s="140"/>
      <c r="E276" s="140"/>
      <c r="F276" s="140"/>
      <c r="G276" s="140"/>
    </row>
    <row r="277" spans="1:9" s="4" customFormat="1" ht="27.95" customHeight="1" x14ac:dyDescent="0.35">
      <c r="A277" s="78"/>
      <c r="B277" s="95" t="s">
        <v>108</v>
      </c>
      <c r="C277" s="12">
        <v>50</v>
      </c>
      <c r="D277" s="13">
        <f>0.38*30/20</f>
        <v>0.57000000000000006</v>
      </c>
      <c r="E277" s="13">
        <v>1.62</v>
      </c>
      <c r="F277" s="13">
        <v>19.62</v>
      </c>
      <c r="G277" s="13">
        <v>158.36000000000001</v>
      </c>
      <c r="H277" s="10" t="s">
        <v>14</v>
      </c>
      <c r="I277" s="10" t="s">
        <v>14</v>
      </c>
    </row>
    <row r="278" spans="1:9" s="4" customFormat="1" ht="27.95" customHeight="1" x14ac:dyDescent="0.35">
      <c r="A278" s="78"/>
      <c r="B278" s="95" t="s">
        <v>31</v>
      </c>
      <c r="C278" s="12">
        <v>100</v>
      </c>
      <c r="D278" s="13">
        <v>0.4</v>
      </c>
      <c r="E278" s="13">
        <v>0.4</v>
      </c>
      <c r="F278" s="13">
        <v>9.8000000000000007</v>
      </c>
      <c r="G278" s="13">
        <v>47</v>
      </c>
      <c r="H278" s="11">
        <v>2005</v>
      </c>
      <c r="I278" s="11">
        <v>847</v>
      </c>
    </row>
    <row r="279" spans="1:9" s="4" customFormat="1" ht="27.95" customHeight="1" x14ac:dyDescent="0.35">
      <c r="A279" s="77"/>
      <c r="B279" s="94" t="s">
        <v>44</v>
      </c>
      <c r="C279" s="16">
        <v>200</v>
      </c>
      <c r="D279" s="13">
        <v>1</v>
      </c>
      <c r="E279" s="13">
        <v>0.2</v>
      </c>
      <c r="F279" s="13">
        <v>19.600000000000001</v>
      </c>
      <c r="G279" s="13">
        <v>83.4</v>
      </c>
      <c r="H279" s="10">
        <v>2011</v>
      </c>
      <c r="I279" s="10">
        <v>389</v>
      </c>
    </row>
    <row r="280" spans="1:9" s="4" customFormat="1" ht="27.95" customHeight="1" x14ac:dyDescent="0.35">
      <c r="A280" s="77"/>
      <c r="B280" s="96" t="s">
        <v>75</v>
      </c>
      <c r="C280" s="127">
        <f>SUM(C277:C279)</f>
        <v>350</v>
      </c>
      <c r="D280" s="128">
        <f t="shared" ref="D280:G280" si="34">SUM(D277:D279)</f>
        <v>1.9700000000000002</v>
      </c>
      <c r="E280" s="128">
        <f t="shared" si="34"/>
        <v>2.2200000000000002</v>
      </c>
      <c r="F280" s="128">
        <f t="shared" si="34"/>
        <v>49.02</v>
      </c>
      <c r="G280" s="128">
        <f t="shared" si="34"/>
        <v>288.76</v>
      </c>
      <c r="H280" s="10"/>
      <c r="I280" s="10"/>
    </row>
    <row r="281" spans="1:9" s="19" customFormat="1" ht="27.95" customHeight="1" x14ac:dyDescent="0.35">
      <c r="A281" s="82"/>
      <c r="B281" s="100" t="s">
        <v>27</v>
      </c>
      <c r="C281" s="17">
        <f>SUM(C268,C275,C280)</f>
        <v>1810</v>
      </c>
      <c r="D281" s="18">
        <f t="shared" ref="D281:G281" si="35">SUM(D268,D275,D280)</f>
        <v>47.809999999999995</v>
      </c>
      <c r="E281" s="18">
        <f t="shared" si="35"/>
        <v>56.839999999999996</v>
      </c>
      <c r="F281" s="18">
        <f t="shared" si="35"/>
        <v>301.48</v>
      </c>
      <c r="G281" s="18">
        <f t="shared" si="35"/>
        <v>2070.2399999999998</v>
      </c>
      <c r="H281" s="122"/>
      <c r="I281" s="122"/>
    </row>
    <row r="282" spans="1:9" s="19" customFormat="1" ht="27.95" customHeight="1" x14ac:dyDescent="0.35">
      <c r="A282" s="82"/>
      <c r="B282" s="100"/>
      <c r="C282" s="17"/>
      <c r="D282" s="18"/>
      <c r="E282" s="18"/>
      <c r="F282" s="18"/>
      <c r="G282" s="18"/>
      <c r="H282" s="122"/>
      <c r="I282" s="122"/>
    </row>
    <row r="283" spans="1:9" s="19" customFormat="1" ht="27.95" customHeight="1" x14ac:dyDescent="0.35">
      <c r="A283" s="82"/>
      <c r="B283" s="100"/>
      <c r="C283" s="44"/>
      <c r="D283" s="36"/>
      <c r="E283" s="36"/>
      <c r="F283" s="36"/>
      <c r="G283" s="36"/>
      <c r="H283" s="43"/>
      <c r="I283" s="43"/>
    </row>
    <row r="284" spans="1:9" s="19" customFormat="1" ht="27.95" customHeight="1" x14ac:dyDescent="0.35">
      <c r="A284" s="38"/>
      <c r="B284" s="144" t="s">
        <v>69</v>
      </c>
      <c r="C284" s="142"/>
      <c r="D284" s="142"/>
      <c r="E284" s="142"/>
      <c r="F284" s="142"/>
      <c r="G284" s="142"/>
    </row>
    <row r="285" spans="1:9" s="4" customFormat="1" ht="27.95" customHeight="1" x14ac:dyDescent="0.35">
      <c r="A285" s="64"/>
      <c r="B285" s="111" t="s">
        <v>1</v>
      </c>
      <c r="C285" s="150" t="s">
        <v>4</v>
      </c>
      <c r="D285" s="145" t="s">
        <v>5</v>
      </c>
      <c r="E285" s="146"/>
      <c r="F285" s="146"/>
      <c r="G285" s="147"/>
      <c r="H285" s="137" t="s">
        <v>2</v>
      </c>
      <c r="I285" s="137" t="s">
        <v>3</v>
      </c>
    </row>
    <row r="286" spans="1:9" s="4" customFormat="1" ht="27.95" customHeight="1" x14ac:dyDescent="0.35">
      <c r="A286" s="64"/>
      <c r="B286" s="112"/>
      <c r="C286" s="151"/>
      <c r="D286" s="18" t="s">
        <v>6</v>
      </c>
      <c r="E286" s="18" t="s">
        <v>7</v>
      </c>
      <c r="F286" s="18" t="s">
        <v>8</v>
      </c>
      <c r="G286" s="18" t="s">
        <v>9</v>
      </c>
      <c r="H286" s="138"/>
      <c r="I286" s="138"/>
    </row>
    <row r="287" spans="1:9" s="19" customFormat="1" ht="27.95" customHeight="1" x14ac:dyDescent="0.35">
      <c r="A287" s="38"/>
      <c r="B287" s="144" t="s">
        <v>68</v>
      </c>
      <c r="C287" s="142"/>
      <c r="D287" s="142"/>
      <c r="E287" s="142"/>
      <c r="F287" s="142"/>
      <c r="G287" s="142"/>
    </row>
    <row r="288" spans="1:9" s="113" customFormat="1" ht="48.75" customHeight="1" x14ac:dyDescent="0.35">
      <c r="A288" s="81"/>
      <c r="B288" s="102" t="s">
        <v>114</v>
      </c>
      <c r="C288" s="11">
        <v>250</v>
      </c>
      <c r="D288" s="13">
        <v>21.75</v>
      </c>
      <c r="E288" s="13">
        <v>48.45</v>
      </c>
      <c r="F288" s="13">
        <v>89.34</v>
      </c>
      <c r="G288" s="13">
        <v>444.17</v>
      </c>
      <c r="H288" s="10">
        <v>2010</v>
      </c>
      <c r="I288" s="10">
        <v>236</v>
      </c>
    </row>
    <row r="289" spans="1:9" s="4" customFormat="1" ht="27.95" customHeight="1" x14ac:dyDescent="0.35">
      <c r="A289" s="78"/>
      <c r="B289" s="95" t="s">
        <v>60</v>
      </c>
      <c r="C289" s="12">
        <v>10</v>
      </c>
      <c r="D289" s="13">
        <v>0</v>
      </c>
      <c r="E289" s="13">
        <v>8.1999999999999993</v>
      </c>
      <c r="F289" s="13">
        <v>1.1000000000000001</v>
      </c>
      <c r="G289" s="13">
        <v>82</v>
      </c>
      <c r="H289" s="35">
        <v>2005</v>
      </c>
      <c r="I289" s="35">
        <v>41</v>
      </c>
    </row>
    <row r="290" spans="1:9" s="4" customFormat="1" ht="27.95" customHeight="1" x14ac:dyDescent="0.35">
      <c r="A290" s="78"/>
      <c r="B290" s="95" t="s">
        <v>58</v>
      </c>
      <c r="C290" s="12">
        <v>50</v>
      </c>
      <c r="D290" s="13">
        <v>4.74</v>
      </c>
      <c r="E290" s="13">
        <v>0.6</v>
      </c>
      <c r="F290" s="13">
        <v>28.98</v>
      </c>
      <c r="G290" s="13">
        <v>140.28</v>
      </c>
      <c r="H290" s="11" t="s">
        <v>14</v>
      </c>
      <c r="I290" s="11" t="s">
        <v>14</v>
      </c>
    </row>
    <row r="291" spans="1:9" s="4" customFormat="1" ht="27.95" customHeight="1" x14ac:dyDescent="0.35">
      <c r="A291" s="83"/>
      <c r="B291" s="99" t="s">
        <v>51</v>
      </c>
      <c r="C291" s="11">
        <v>200</v>
      </c>
      <c r="D291" s="13">
        <v>0.13</v>
      </c>
      <c r="E291" s="13">
        <v>0.02</v>
      </c>
      <c r="F291" s="13">
        <v>10.25</v>
      </c>
      <c r="G291" s="13">
        <v>41.68</v>
      </c>
      <c r="H291" s="53">
        <v>2017</v>
      </c>
      <c r="I291" s="53">
        <v>377</v>
      </c>
    </row>
    <row r="292" spans="1:9" s="4" customFormat="1" ht="27.95" customHeight="1" x14ac:dyDescent="0.35">
      <c r="A292" s="77"/>
      <c r="B292" s="94" t="s">
        <v>80</v>
      </c>
      <c r="C292" s="16">
        <v>40</v>
      </c>
      <c r="D292" s="13">
        <v>2.2400000000000002</v>
      </c>
      <c r="E292" s="13">
        <v>0.44</v>
      </c>
      <c r="F292" s="13">
        <v>19.760000000000002</v>
      </c>
      <c r="G292" s="13">
        <v>91.96</v>
      </c>
      <c r="H292" s="10" t="s">
        <v>14</v>
      </c>
      <c r="I292" s="10" t="s">
        <v>14</v>
      </c>
    </row>
    <row r="293" spans="1:9" s="19" customFormat="1" ht="27.95" customHeight="1" x14ac:dyDescent="0.35">
      <c r="A293" s="82"/>
      <c r="B293" s="96" t="s">
        <v>75</v>
      </c>
      <c r="C293" s="17">
        <f>SUM(C288:C292)</f>
        <v>550</v>
      </c>
      <c r="D293" s="18">
        <f t="shared" ref="D293:G293" si="36">SUM(D288:D292)</f>
        <v>28.86</v>
      </c>
      <c r="E293" s="18">
        <f t="shared" si="36"/>
        <v>57.710000000000008</v>
      </c>
      <c r="F293" s="18">
        <f t="shared" si="36"/>
        <v>149.43</v>
      </c>
      <c r="G293" s="18">
        <f t="shared" si="36"/>
        <v>800.09</v>
      </c>
      <c r="H293" s="122"/>
      <c r="I293" s="122"/>
    </row>
    <row r="294" spans="1:9" s="4" customFormat="1" ht="27.95" customHeight="1" x14ac:dyDescent="0.35">
      <c r="A294" s="80"/>
      <c r="B294" s="141" t="s">
        <v>32</v>
      </c>
      <c r="C294" s="142"/>
      <c r="D294" s="142"/>
      <c r="E294" s="142"/>
      <c r="F294" s="142"/>
      <c r="G294" s="142"/>
    </row>
    <row r="295" spans="1:9" s="9" customFormat="1" ht="27.95" customHeight="1" x14ac:dyDescent="0.35">
      <c r="A295" s="5"/>
      <c r="B295" s="120" t="s">
        <v>109</v>
      </c>
      <c r="C295" s="7">
        <v>100</v>
      </c>
      <c r="D295" s="8">
        <v>1.1000000000000001</v>
      </c>
      <c r="E295" s="8">
        <v>5.3</v>
      </c>
      <c r="F295" s="8">
        <v>4.5999999999999996</v>
      </c>
      <c r="G295" s="8">
        <v>104.3</v>
      </c>
      <c r="H295" s="117">
        <v>2005</v>
      </c>
      <c r="I295" s="6">
        <v>50</v>
      </c>
    </row>
    <row r="296" spans="1:9" s="134" customFormat="1" ht="27.95" customHeight="1" x14ac:dyDescent="0.35">
      <c r="B296" s="120" t="s">
        <v>125</v>
      </c>
      <c r="C296" s="58">
        <v>250</v>
      </c>
      <c r="D296" s="46">
        <v>8.2899999999999991</v>
      </c>
      <c r="E296" s="46">
        <v>18.7</v>
      </c>
      <c r="F296" s="46">
        <v>38.29</v>
      </c>
      <c r="G296" s="46">
        <v>412</v>
      </c>
      <c r="H296" s="118">
        <v>2005</v>
      </c>
      <c r="I296" s="10">
        <v>209</v>
      </c>
    </row>
    <row r="297" spans="1:9" s="4" customFormat="1" ht="44.25" customHeight="1" x14ac:dyDescent="0.35">
      <c r="A297" s="77"/>
      <c r="B297" s="119" t="s">
        <v>136</v>
      </c>
      <c r="C297" s="12">
        <v>120</v>
      </c>
      <c r="D297" s="13">
        <v>11.87</v>
      </c>
      <c r="E297" s="13">
        <v>17.850000000000001</v>
      </c>
      <c r="F297" s="13">
        <v>19.28</v>
      </c>
      <c r="G297" s="13">
        <v>224.65</v>
      </c>
      <c r="H297" s="10">
        <v>2005</v>
      </c>
      <c r="I297" s="10">
        <v>486</v>
      </c>
    </row>
    <row r="298" spans="1:9" s="4" customFormat="1" ht="27.95" customHeight="1" x14ac:dyDescent="0.35">
      <c r="A298" s="78"/>
      <c r="B298" s="95" t="s">
        <v>50</v>
      </c>
      <c r="C298" s="12">
        <v>180</v>
      </c>
      <c r="D298" s="13">
        <v>3.06</v>
      </c>
      <c r="E298" s="13">
        <v>4.8</v>
      </c>
      <c r="F298" s="13">
        <v>22.45</v>
      </c>
      <c r="G298" s="13">
        <v>187.6</v>
      </c>
      <c r="H298" s="11">
        <v>2017</v>
      </c>
      <c r="I298" s="11">
        <v>312</v>
      </c>
    </row>
    <row r="299" spans="1:9" s="4" customFormat="1" ht="27.95" customHeight="1" x14ac:dyDescent="0.35">
      <c r="A299" s="78"/>
      <c r="B299" s="95" t="s">
        <v>55</v>
      </c>
      <c r="C299" s="12">
        <v>200</v>
      </c>
      <c r="D299" s="13">
        <v>0.7</v>
      </c>
      <c r="E299" s="13">
        <v>0.3</v>
      </c>
      <c r="F299" s="13">
        <v>20.2</v>
      </c>
      <c r="G299" s="13">
        <v>98.1</v>
      </c>
      <c r="H299" s="11">
        <v>2011</v>
      </c>
      <c r="I299" s="11">
        <v>388</v>
      </c>
    </row>
    <row r="300" spans="1:9" s="4" customFormat="1" ht="27.95" customHeight="1" x14ac:dyDescent="0.35">
      <c r="A300" s="77"/>
      <c r="B300" s="94" t="s">
        <v>80</v>
      </c>
      <c r="C300" s="16">
        <v>40</v>
      </c>
      <c r="D300" s="13">
        <v>2.2400000000000002</v>
      </c>
      <c r="E300" s="13">
        <v>0.44</v>
      </c>
      <c r="F300" s="13">
        <v>19.760000000000002</v>
      </c>
      <c r="G300" s="13">
        <v>91.96</v>
      </c>
      <c r="H300" s="10" t="s">
        <v>14</v>
      </c>
      <c r="I300" s="10" t="s">
        <v>14</v>
      </c>
    </row>
    <row r="301" spans="1:9" s="19" customFormat="1" ht="27.95" customHeight="1" x14ac:dyDescent="0.35">
      <c r="A301" s="82"/>
      <c r="B301" s="96" t="s">
        <v>75</v>
      </c>
      <c r="C301" s="17">
        <f>SUM(C295:C300)</f>
        <v>890</v>
      </c>
      <c r="D301" s="18">
        <f t="shared" ref="D301:G301" si="37">SUM(D295:D300)</f>
        <v>27.259999999999998</v>
      </c>
      <c r="E301" s="18">
        <f t="shared" si="37"/>
        <v>47.389999999999993</v>
      </c>
      <c r="F301" s="18">
        <f t="shared" si="37"/>
        <v>124.58000000000001</v>
      </c>
      <c r="G301" s="18">
        <f t="shared" si="37"/>
        <v>1118.6099999999999</v>
      </c>
      <c r="H301" s="122"/>
      <c r="I301" s="122"/>
    </row>
    <row r="302" spans="1:9" s="4" customFormat="1" ht="27.95" customHeight="1" x14ac:dyDescent="0.35">
      <c r="A302" s="84"/>
      <c r="B302" s="139" t="s">
        <v>23</v>
      </c>
      <c r="C302" s="140"/>
      <c r="D302" s="140"/>
      <c r="E302" s="140"/>
      <c r="F302" s="140"/>
      <c r="G302" s="140"/>
    </row>
    <row r="303" spans="1:9" s="4" customFormat="1" ht="27.95" customHeight="1" x14ac:dyDescent="0.35">
      <c r="A303" s="78"/>
      <c r="B303" s="93" t="s">
        <v>25</v>
      </c>
      <c r="C303" s="12">
        <v>50</v>
      </c>
      <c r="D303" s="13">
        <v>5.7</v>
      </c>
      <c r="E303" s="13">
        <v>1.4</v>
      </c>
      <c r="F303" s="13">
        <v>39.4</v>
      </c>
      <c r="G303" s="13">
        <v>196.5</v>
      </c>
      <c r="H303" s="10" t="s">
        <v>14</v>
      </c>
      <c r="I303" s="10" t="s">
        <v>14</v>
      </c>
    </row>
    <row r="304" spans="1:9" s="4" customFormat="1" ht="27.95" customHeight="1" x14ac:dyDescent="0.35">
      <c r="A304" s="76"/>
      <c r="B304" s="93" t="s">
        <v>70</v>
      </c>
      <c r="C304" s="12">
        <v>200</v>
      </c>
      <c r="D304" s="13">
        <v>3.6</v>
      </c>
      <c r="E304" s="13">
        <v>2.67</v>
      </c>
      <c r="F304" s="13">
        <v>29.2</v>
      </c>
      <c r="G304" s="13">
        <v>155.19999999999999</v>
      </c>
      <c r="H304" s="11">
        <v>2017</v>
      </c>
      <c r="I304" s="11">
        <v>379</v>
      </c>
    </row>
    <row r="305" spans="1:9" s="4" customFormat="1" ht="27.95" customHeight="1" x14ac:dyDescent="0.35">
      <c r="A305" s="78"/>
      <c r="B305" s="95" t="s">
        <v>31</v>
      </c>
      <c r="C305" s="12">
        <v>100</v>
      </c>
      <c r="D305" s="13">
        <v>0.4</v>
      </c>
      <c r="E305" s="13">
        <v>0.4</v>
      </c>
      <c r="F305" s="13">
        <v>9.8000000000000007</v>
      </c>
      <c r="G305" s="13">
        <v>47</v>
      </c>
      <c r="H305" s="11">
        <v>2005</v>
      </c>
      <c r="I305" s="11">
        <v>847</v>
      </c>
    </row>
    <row r="306" spans="1:9" s="19" customFormat="1" ht="27.95" customHeight="1" x14ac:dyDescent="0.35">
      <c r="A306" s="79"/>
      <c r="B306" s="96" t="s">
        <v>75</v>
      </c>
      <c r="C306" s="17">
        <f>SUM(C303:C305)</f>
        <v>350</v>
      </c>
      <c r="D306" s="18">
        <f>SUM(D303:D305)</f>
        <v>9.7000000000000011</v>
      </c>
      <c r="E306" s="18">
        <f t="shared" ref="E306:G306" si="38">SUM(E303:E305)</f>
        <v>4.4700000000000006</v>
      </c>
      <c r="F306" s="18">
        <f t="shared" si="38"/>
        <v>78.399999999999991</v>
      </c>
      <c r="G306" s="18">
        <f t="shared" si="38"/>
        <v>398.7</v>
      </c>
      <c r="H306" s="124"/>
      <c r="I306" s="124"/>
    </row>
    <row r="307" spans="1:9" s="19" customFormat="1" ht="27.95" customHeight="1" x14ac:dyDescent="0.35">
      <c r="A307" s="82"/>
      <c r="B307" s="100" t="s">
        <v>27</v>
      </c>
      <c r="C307" s="17">
        <f>SUM(C293,C301,C306)</f>
        <v>1790</v>
      </c>
      <c r="D307" s="18">
        <f t="shared" ref="D307:G307" si="39">SUM(D293,D301,D306)</f>
        <v>65.819999999999993</v>
      </c>
      <c r="E307" s="18">
        <f t="shared" si="39"/>
        <v>109.57</v>
      </c>
      <c r="F307" s="18">
        <f t="shared" si="39"/>
        <v>352.40999999999997</v>
      </c>
      <c r="G307" s="18">
        <f t="shared" si="39"/>
        <v>2317.3999999999996</v>
      </c>
      <c r="H307" s="122"/>
      <c r="I307" s="122"/>
    </row>
    <row r="308" spans="1:9" s="19" customFormat="1" ht="27.95" customHeight="1" x14ac:dyDescent="0.35">
      <c r="A308" s="82"/>
      <c r="B308" s="100"/>
      <c r="C308" s="17"/>
      <c r="D308" s="18"/>
      <c r="E308" s="18"/>
      <c r="F308" s="18"/>
      <c r="G308" s="18"/>
      <c r="H308" s="122"/>
      <c r="I308" s="122"/>
    </row>
    <row r="309" spans="1:9" s="19" customFormat="1" ht="27.95" customHeight="1" x14ac:dyDescent="0.35">
      <c r="A309" s="82"/>
      <c r="B309" s="100" t="s">
        <v>94</v>
      </c>
      <c r="C309" s="51">
        <f>SUM(C183,C209,C232,C256,C281,C307)</f>
        <v>11035</v>
      </c>
      <c r="D309" s="52">
        <f>SUM(D183,D209,D232,D256,D281,D307)</f>
        <v>398.54333333333329</v>
      </c>
      <c r="E309" s="52">
        <f>SUM(E183,E209,E232,E256,E281,E307)</f>
        <v>429.6633333333333</v>
      </c>
      <c r="F309" s="52">
        <f>SUM(F183,F209,F232,F256,F281,F307)</f>
        <v>1834.15</v>
      </c>
      <c r="G309" s="52">
        <f>SUM(G183,G209,G232,G256,G281,G307)</f>
        <v>12467.32</v>
      </c>
      <c r="H309" s="43"/>
      <c r="I309" s="43"/>
    </row>
    <row r="310" spans="1:9" s="4" customFormat="1" ht="27.95" customHeight="1" x14ac:dyDescent="0.35">
      <c r="A310" s="59"/>
      <c r="B310" s="159"/>
      <c r="C310" s="159"/>
      <c r="D310" s="159"/>
      <c r="E310" s="159"/>
      <c r="F310" s="159"/>
      <c r="G310" s="159"/>
    </row>
    <row r="311" spans="1:9" s="19" customFormat="1" ht="27.95" customHeight="1" x14ac:dyDescent="0.35">
      <c r="A311" s="82"/>
      <c r="B311" s="107"/>
      <c r="C311" s="51">
        <f>SUM(C157,C309)</f>
        <v>22435</v>
      </c>
      <c r="D311" s="52">
        <f>SUM(D157,D309)</f>
        <v>823.68333333333339</v>
      </c>
      <c r="E311" s="52">
        <f>SUM(E157,E309)</f>
        <v>830.14666666666665</v>
      </c>
      <c r="F311" s="52">
        <f>SUM(F157,F309)</f>
        <v>3368.2534000000005</v>
      </c>
      <c r="G311" s="52">
        <f>SUM(G157,G309)</f>
        <v>24490.3</v>
      </c>
      <c r="H311" s="43"/>
      <c r="I311" s="43"/>
    </row>
    <row r="312" spans="1:9" s="19" customFormat="1" ht="27.95" customHeight="1" x14ac:dyDescent="0.35">
      <c r="A312" s="60"/>
      <c r="B312" s="152"/>
      <c r="C312" s="62"/>
      <c r="D312" s="63"/>
      <c r="E312" s="63"/>
      <c r="F312" s="63"/>
      <c r="G312" s="63"/>
      <c r="H312" s="61"/>
      <c r="I312" s="61"/>
    </row>
    <row r="313" spans="1:9" s="4" customFormat="1" ht="27.95" customHeight="1" x14ac:dyDescent="0.35">
      <c r="A313" s="64"/>
      <c r="B313" s="152"/>
      <c r="C313" s="156" t="s">
        <v>4</v>
      </c>
      <c r="D313" s="158" t="s">
        <v>5</v>
      </c>
      <c r="E313" s="146"/>
      <c r="F313" s="146"/>
      <c r="G313" s="147"/>
      <c r="H313" s="136"/>
      <c r="I313" s="136"/>
    </row>
    <row r="314" spans="1:9" s="4" customFormat="1" ht="27.95" customHeight="1" x14ac:dyDescent="0.35">
      <c r="A314" s="64"/>
      <c r="B314" s="66" t="s">
        <v>95</v>
      </c>
      <c r="C314" s="157"/>
      <c r="D314" s="37" t="s">
        <v>6</v>
      </c>
      <c r="E314" s="18" t="s">
        <v>7</v>
      </c>
      <c r="F314" s="18" t="s">
        <v>8</v>
      </c>
      <c r="G314" s="18" t="s">
        <v>9</v>
      </c>
      <c r="H314" s="136"/>
      <c r="I314" s="136"/>
    </row>
    <row r="315" spans="1:9" s="65" customFormat="1" ht="27.95" customHeight="1" x14ac:dyDescent="0.35">
      <c r="B315" s="108"/>
      <c r="C315" s="68">
        <f>QUOTIENT(C311,12)</f>
        <v>1869</v>
      </c>
      <c r="D315" s="69">
        <f t="shared" ref="D315:G315" si="40">QUOTIENT(D311,12)</f>
        <v>68</v>
      </c>
      <c r="E315" s="69">
        <f t="shared" si="40"/>
        <v>69</v>
      </c>
      <c r="F315" s="69">
        <f t="shared" si="40"/>
        <v>280</v>
      </c>
      <c r="G315" s="69">
        <f t="shared" si="40"/>
        <v>2040</v>
      </c>
      <c r="H315" s="67"/>
      <c r="I315" s="67"/>
    </row>
    <row r="316" spans="1:9" s="70" customFormat="1" ht="27.95" customHeight="1" x14ac:dyDescent="0.35">
      <c r="B316" s="108"/>
      <c r="C316" s="72"/>
      <c r="D316" s="73"/>
      <c r="E316" s="73"/>
      <c r="F316" s="73"/>
      <c r="G316" s="73"/>
      <c r="H316" s="71"/>
      <c r="I316" s="71"/>
    </row>
    <row r="317" spans="1:9" s="70" customFormat="1" ht="27.95" customHeight="1" x14ac:dyDescent="0.35">
      <c r="B317" s="108"/>
      <c r="C317" s="129"/>
      <c r="D317" s="130" t="s">
        <v>126</v>
      </c>
      <c r="E317" s="73"/>
      <c r="F317" s="73"/>
      <c r="G317" s="73"/>
      <c r="H317" s="71"/>
      <c r="I317" s="71"/>
    </row>
    <row r="318" spans="1:9" ht="23.25" x14ac:dyDescent="0.35">
      <c r="B318" s="108" t="s">
        <v>127</v>
      </c>
      <c r="C318" s="129" t="s">
        <v>128</v>
      </c>
      <c r="D318" s="130">
        <v>680</v>
      </c>
    </row>
    <row r="319" spans="1:9" ht="23.25" x14ac:dyDescent="0.35">
      <c r="B319" s="108"/>
      <c r="C319" s="129" t="s">
        <v>129</v>
      </c>
      <c r="D319" s="130">
        <v>952</v>
      </c>
    </row>
    <row r="320" spans="1:9" ht="23.25" x14ac:dyDescent="0.35">
      <c r="B320" s="108"/>
      <c r="C320" s="129" t="s">
        <v>130</v>
      </c>
      <c r="D320" s="130">
        <v>408</v>
      </c>
    </row>
    <row r="322" spans="4:4" x14ac:dyDescent="0.25">
      <c r="D322" s="3">
        <f>SUM(D318:D321)</f>
        <v>2040</v>
      </c>
    </row>
  </sheetData>
  <mergeCells count="109">
    <mergeCell ref="B126:G126"/>
    <mergeCell ref="B137:G137"/>
    <mergeCell ref="B134:G134"/>
    <mergeCell ref="B158:G158"/>
    <mergeCell ref="B185:G185"/>
    <mergeCell ref="B211:G211"/>
    <mergeCell ref="B234:G234"/>
    <mergeCell ref="B214:G214"/>
    <mergeCell ref="B220:G220"/>
    <mergeCell ref="B152:G152"/>
    <mergeCell ref="C212:C213"/>
    <mergeCell ref="D212:G212"/>
    <mergeCell ref="C186:C187"/>
    <mergeCell ref="D186:G186"/>
    <mergeCell ref="I8:I9"/>
    <mergeCell ref="B59:B60"/>
    <mergeCell ref="C59:C60"/>
    <mergeCell ref="D59:G59"/>
    <mergeCell ref="C33:C34"/>
    <mergeCell ref="D33:G33"/>
    <mergeCell ref="B33:B34"/>
    <mergeCell ref="B35:G35"/>
    <mergeCell ref="B41:G41"/>
    <mergeCell ref="B50:G50"/>
    <mergeCell ref="B26:G26"/>
    <mergeCell ref="C8:C9"/>
    <mergeCell ref="B10:G10"/>
    <mergeCell ref="B11:G11"/>
    <mergeCell ref="B18:G18"/>
    <mergeCell ref="B32:G32"/>
    <mergeCell ref="B58:G58"/>
    <mergeCell ref="B6:G7"/>
    <mergeCell ref="D8:G8"/>
    <mergeCell ref="B8:B9"/>
    <mergeCell ref="H8:H9"/>
    <mergeCell ref="C109:C110"/>
    <mergeCell ref="D109:G109"/>
    <mergeCell ref="B61:G61"/>
    <mergeCell ref="B68:G68"/>
    <mergeCell ref="B76:G76"/>
    <mergeCell ref="B85:G85"/>
    <mergeCell ref="B92:G92"/>
    <mergeCell ref="B83:B84"/>
    <mergeCell ref="C83:C84"/>
    <mergeCell ref="D83:G83"/>
    <mergeCell ref="B101:G101"/>
    <mergeCell ref="B109:B110"/>
    <mergeCell ref="B82:G82"/>
    <mergeCell ref="B108:G108"/>
    <mergeCell ref="B312:B313"/>
    <mergeCell ref="C159:C160"/>
    <mergeCell ref="B269:G269"/>
    <mergeCell ref="B262:G262"/>
    <mergeCell ref="B252:G252"/>
    <mergeCell ref="B244:G244"/>
    <mergeCell ref="B169:G169"/>
    <mergeCell ref="B178:G178"/>
    <mergeCell ref="B237:G237"/>
    <mergeCell ref="B188:G188"/>
    <mergeCell ref="B196:G196"/>
    <mergeCell ref="B204:G204"/>
    <mergeCell ref="C235:C236"/>
    <mergeCell ref="C313:C314"/>
    <mergeCell ref="D313:G313"/>
    <mergeCell ref="C260:C261"/>
    <mergeCell ref="C285:C286"/>
    <mergeCell ref="D235:G235"/>
    <mergeCell ref="B259:G259"/>
    <mergeCell ref="D285:G285"/>
    <mergeCell ref="D260:G260"/>
    <mergeCell ref="B276:G276"/>
    <mergeCell ref="B287:G287"/>
    <mergeCell ref="B310:G310"/>
    <mergeCell ref="B302:G302"/>
    <mergeCell ref="B294:G294"/>
    <mergeCell ref="H33:H34"/>
    <mergeCell ref="I33:I34"/>
    <mergeCell ref="H59:H60"/>
    <mergeCell ref="I59:I60"/>
    <mergeCell ref="H83:H84"/>
    <mergeCell ref="I83:I84"/>
    <mergeCell ref="H109:H110"/>
    <mergeCell ref="I109:I110"/>
    <mergeCell ref="H135:H136"/>
    <mergeCell ref="I135:I136"/>
    <mergeCell ref="H285:H286"/>
    <mergeCell ref="I285:I286"/>
    <mergeCell ref="B144:G144"/>
    <mergeCell ref="B161:G161"/>
    <mergeCell ref="D159:G159"/>
    <mergeCell ref="B135:B136"/>
    <mergeCell ref="C135:C136"/>
    <mergeCell ref="D135:G135"/>
    <mergeCell ref="B284:G284"/>
    <mergeCell ref="B228:G228"/>
    <mergeCell ref="B111:G111"/>
    <mergeCell ref="B118:G118"/>
    <mergeCell ref="H313:H314"/>
    <mergeCell ref="I313:I314"/>
    <mergeCell ref="I159:I160"/>
    <mergeCell ref="H186:H187"/>
    <mergeCell ref="I186:I187"/>
    <mergeCell ref="H212:H213"/>
    <mergeCell ref="I212:I213"/>
    <mergeCell ref="H235:H236"/>
    <mergeCell ref="I235:I236"/>
    <mergeCell ref="H260:H261"/>
    <mergeCell ref="I260:I261"/>
    <mergeCell ref="H159:H160"/>
  </mergeCells>
  <pageMargins left="0.25" right="0.25" top="0.75" bottom="0.75" header="0.3" footer="0.3"/>
  <pageSetup paperSize="9" scale="50" orientation="landscape" r:id="rId1"/>
  <rowBreaks count="12" manualBreakCount="12">
    <brk id="31" min="1" max="8" man="1"/>
    <brk id="57" min="1" max="8" man="1"/>
    <brk id="81" min="1" max="8" man="1"/>
    <brk id="107" min="1" max="8" man="1"/>
    <brk id="133" min="1" max="8" man="1"/>
    <brk id="157" min="1" max="8" man="1"/>
    <brk id="184" min="1" max="8" man="1"/>
    <brk id="210" min="1" max="8" man="1"/>
    <brk id="233" min="1" max="8" man="1"/>
    <brk id="258" min="1" max="8" man="1"/>
    <brk id="283" min="1" max="8" man="1"/>
    <brk id="311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</vt:lpstr>
      <vt:lpstr>'0'!Область_печати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</dc:creator>
  <cp:lastModifiedBy>Пользователь</cp:lastModifiedBy>
  <cp:lastPrinted>2025-12-22T06:24:34Z</cp:lastPrinted>
  <dcterms:created xsi:type="dcterms:W3CDTF">2025-06-25T10:18:34Z</dcterms:created>
  <dcterms:modified xsi:type="dcterms:W3CDTF">2025-12-22T06:25:49Z</dcterms:modified>
</cp:coreProperties>
</file>